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mc:AlternateContent xmlns:mc="http://schemas.openxmlformats.org/markup-compatibility/2006">
    <mc:Choice Requires="x15">
      <x15ac:absPath xmlns:x15ac="http://schemas.microsoft.com/office/spreadsheetml/2010/11/ac" url="C:\Users\MARTHA PUENTES\Desktop\AÑO 2022-ESE H-ROSARIO\ITAS-2022\2022-ITAS\ITAS-REVISION PAGINA SEP-20-2022\"/>
    </mc:Choice>
  </mc:AlternateContent>
  <xr:revisionPtr revIDLastSave="0" documentId="8_{C028B9FF-C59B-49F4-87B5-80D80EB03150}" xr6:coauthVersionLast="36" xr6:coauthVersionMax="36" xr10:uidLastSave="{00000000-0000-0000-0000-000000000000}"/>
  <bookViews>
    <workbookView xWindow="0" yWindow="0" windowWidth="20490" windowHeight="6945" xr2:uid="{00000000-000D-0000-FFFF-FFFF00000000}"/>
  </bookViews>
  <sheets>
    <sheet name="INDICADORES ESE CAMPOALEGRE" sheetId="8" r:id="rId1"/>
  </sheets>
  <definedNames>
    <definedName name="_xlnm._FilterDatabase" localSheetId="0" hidden="1">'INDICADORES ESE CAMPOALEGRE'!$A$8:$BN$41</definedName>
    <definedName name="_xlnm.Print_Area" localSheetId="0">'INDICADORES ESE CAMPOALEGRE'!$A$5:$BH$41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R35" i="8" l="1"/>
  <c r="AR26" i="8"/>
  <c r="AO26" i="8"/>
  <c r="AR41" i="8" l="1"/>
  <c r="AR40" i="8"/>
  <c r="AO41" i="8" l="1"/>
  <c r="AO40" i="8"/>
  <c r="AR39" i="8" l="1"/>
  <c r="AO39" i="8" l="1"/>
  <c r="AR38" i="8" l="1"/>
  <c r="AR37" i="8"/>
  <c r="AO38" i="8" l="1"/>
  <c r="AO37" i="8"/>
  <c r="AR36" i="8"/>
  <c r="AO36" i="8"/>
  <c r="AR34" i="8"/>
  <c r="AO34" i="8"/>
  <c r="AR33" i="8"/>
  <c r="AO33" i="8"/>
  <c r="AR32" i="8"/>
  <c r="AO32" i="8"/>
  <c r="AR31" i="8"/>
  <c r="AO31" i="8"/>
  <c r="AR30" i="8"/>
  <c r="AO30" i="8"/>
  <c r="AR29" i="8"/>
  <c r="AO29" i="8"/>
  <c r="AR28" i="8"/>
  <c r="AO28" i="8"/>
  <c r="AR27" i="8"/>
  <c r="AO27" i="8"/>
  <c r="AR25" i="8" l="1"/>
  <c r="AR24" i="8"/>
  <c r="AR23" i="8"/>
  <c r="AR22" i="8"/>
  <c r="AR21" i="8"/>
  <c r="AR16" i="8" l="1"/>
  <c r="AO25" i="8" l="1"/>
  <c r="AO24" i="8"/>
  <c r="AO23" i="8" l="1"/>
  <c r="AO22" i="8"/>
  <c r="AO21" i="8"/>
  <c r="AR19" i="8" l="1"/>
  <c r="AR17" i="8"/>
  <c r="AO16" i="8"/>
  <c r="AR15" i="8" l="1"/>
  <c r="AO15" i="8"/>
  <c r="AK14" i="8"/>
  <c r="AR14" i="8"/>
  <c r="AO14" i="8"/>
  <c r="AR10" i="8"/>
  <c r="AR9" i="8"/>
  <c r="AR13" i="8" l="1"/>
  <c r="AR11" i="8"/>
  <c r="AO35" i="8" l="1"/>
  <c r="AO19" i="8"/>
  <c r="AO17" i="8"/>
  <c r="AO13" i="8"/>
  <c r="AO11" i="8"/>
  <c r="AO10" i="8"/>
  <c r="AO9" i="8" l="1"/>
  <c r="R26" i="8" l="1"/>
  <c r="AJ26" i="8" s="1"/>
  <c r="Z21" i="8" l="1"/>
  <c r="AC37" i="8" l="1"/>
  <c r="Z37" i="8"/>
  <c r="AC35" i="8"/>
  <c r="Z35" i="8"/>
  <c r="W35" i="8"/>
  <c r="W38" i="8" l="1"/>
  <c r="W37" i="8"/>
  <c r="AJ40" i="8" l="1"/>
  <c r="AK39" i="8" l="1"/>
  <c r="AJ39" i="8"/>
  <c r="Z39" i="8"/>
  <c r="W39" i="8"/>
  <c r="AL39" i="8" l="1"/>
  <c r="W41" i="8"/>
  <c r="W40" i="8"/>
  <c r="AC41" i="8" l="1"/>
  <c r="AC40" i="8"/>
  <c r="Z41" i="8" l="1"/>
  <c r="Z40" i="8"/>
  <c r="AJ18" i="8" l="1"/>
  <c r="AJ14" i="8"/>
  <c r="AK38" i="8" l="1"/>
  <c r="AJ38" i="8"/>
  <c r="AC10" i="8"/>
  <c r="AC11" i="8"/>
  <c r="AC13" i="8"/>
  <c r="AC15" i="8"/>
  <c r="AC16" i="8"/>
  <c r="AC17" i="8"/>
  <c r="AC19" i="8"/>
  <c r="AC21" i="8"/>
  <c r="AC22" i="8"/>
  <c r="AC23" i="8"/>
  <c r="AC24" i="8"/>
  <c r="AC25" i="8"/>
  <c r="AC26" i="8"/>
  <c r="AC27" i="8"/>
  <c r="AC28" i="8"/>
  <c r="AC29" i="8"/>
  <c r="AC30" i="8"/>
  <c r="AC31" i="8"/>
  <c r="AC32" i="8"/>
  <c r="AC33" i="8"/>
  <c r="AC34" i="8"/>
  <c r="AC36" i="8"/>
  <c r="R38" i="8"/>
  <c r="S38" i="8"/>
  <c r="T38" i="8" s="1"/>
  <c r="Z10" i="8"/>
  <c r="Z11" i="8"/>
  <c r="Z13" i="8"/>
  <c r="Z15" i="8"/>
  <c r="Z16" i="8"/>
  <c r="Z17" i="8"/>
  <c r="Z19" i="8"/>
  <c r="Z22" i="8"/>
  <c r="Z23" i="8"/>
  <c r="Z24" i="8"/>
  <c r="Z25" i="8"/>
  <c r="Z26" i="8"/>
  <c r="Z27" i="8"/>
  <c r="Z28" i="8"/>
  <c r="Z29" i="8"/>
  <c r="Z30" i="8"/>
  <c r="Z31" i="8"/>
  <c r="Z32" i="8"/>
  <c r="Z33" i="8"/>
  <c r="Z34" i="8"/>
  <c r="Z36" i="8"/>
  <c r="W10" i="8"/>
  <c r="W11" i="8"/>
  <c r="W13" i="8"/>
  <c r="W14" i="8"/>
  <c r="W15" i="8"/>
  <c r="W16" i="8"/>
  <c r="W17" i="8"/>
  <c r="W19" i="8"/>
  <c r="W21" i="8"/>
  <c r="W22" i="8"/>
  <c r="W23" i="8"/>
  <c r="W24" i="8"/>
  <c r="W25" i="8"/>
  <c r="W26" i="8"/>
  <c r="W27" i="8"/>
  <c r="W28" i="8"/>
  <c r="W29" i="8"/>
  <c r="W30" i="8"/>
  <c r="W31" i="8"/>
  <c r="W32" i="8"/>
  <c r="W33" i="8"/>
  <c r="W34" i="8"/>
  <c r="W36" i="8"/>
  <c r="AK10" i="8" l="1"/>
  <c r="AK11" i="8"/>
  <c r="AK12" i="8"/>
  <c r="AK13" i="8"/>
  <c r="AL14" i="8"/>
  <c r="AK15" i="8"/>
  <c r="AK16" i="8"/>
  <c r="AK17" i="8"/>
  <c r="AK18" i="8"/>
  <c r="AK19" i="8"/>
  <c r="AK20" i="8"/>
  <c r="AL22" i="8"/>
  <c r="AK27" i="8"/>
  <c r="AK28" i="8"/>
  <c r="AK29" i="8"/>
  <c r="AK30" i="8"/>
  <c r="AK31" i="8"/>
  <c r="AK32" i="8"/>
  <c r="AK33" i="8"/>
  <c r="AK34" i="8"/>
  <c r="AK35" i="8"/>
  <c r="AK36" i="8"/>
  <c r="AK37" i="8"/>
  <c r="AK40" i="8"/>
  <c r="AL40" i="8" s="1"/>
  <c r="AK41" i="8"/>
  <c r="AJ10" i="8"/>
  <c r="AJ11" i="8"/>
  <c r="AL11" i="8" s="1"/>
  <c r="AJ12" i="8"/>
  <c r="AJ13" i="8"/>
  <c r="AL13" i="8" s="1"/>
  <c r="AJ15" i="8"/>
  <c r="AL15" i="8" s="1"/>
  <c r="AJ16" i="8"/>
  <c r="AL16" i="8" s="1"/>
  <c r="AJ17" i="8"/>
  <c r="AL17" i="8" s="1"/>
  <c r="AJ19" i="8"/>
  <c r="AJ20" i="8"/>
  <c r="AL23" i="8"/>
  <c r="AL25" i="8"/>
  <c r="AJ27" i="8"/>
  <c r="AL27" i="8" s="1"/>
  <c r="AJ28" i="8"/>
  <c r="AL28" i="8" s="1"/>
  <c r="AJ29" i="8"/>
  <c r="AL29" i="8" s="1"/>
  <c r="AJ30" i="8"/>
  <c r="AL30" i="8" s="1"/>
  <c r="AJ31" i="8"/>
  <c r="AL31" i="8" s="1"/>
  <c r="AJ32" i="8"/>
  <c r="AL32" i="8" s="1"/>
  <c r="AJ33" i="8"/>
  <c r="AL33" i="8" s="1"/>
  <c r="AJ34" i="8"/>
  <c r="AJ35" i="8"/>
  <c r="AL35" i="8" s="1"/>
  <c r="AJ36" i="8"/>
  <c r="AJ37" i="8"/>
  <c r="AJ41" i="8"/>
  <c r="AK9" i="8"/>
  <c r="AJ9" i="8"/>
  <c r="AL37" i="8" l="1"/>
  <c r="AL34" i="8"/>
  <c r="AL36" i="8"/>
  <c r="AL9" i="8"/>
  <c r="AL19" i="8"/>
  <c r="AL24" i="8"/>
  <c r="AL21" i="8"/>
  <c r="AL41" i="8"/>
  <c r="AL10" i="8"/>
  <c r="AL26" i="8"/>
  <c r="AC9" i="8" l="1"/>
  <c r="Z9" i="8" l="1"/>
  <c r="W9" i="8" l="1"/>
  <c r="N24" i="8" l="1"/>
  <c r="K10" i="8"/>
  <c r="K11" i="8"/>
  <c r="K13" i="8"/>
  <c r="K14" i="8"/>
  <c r="K15" i="8"/>
  <c r="K16" i="8"/>
  <c r="K17" i="8"/>
  <c r="K19" i="8"/>
  <c r="S10" i="8"/>
  <c r="S11" i="8"/>
  <c r="T11" i="8" s="1"/>
  <c r="S12" i="8"/>
  <c r="S13" i="8"/>
  <c r="S14" i="8"/>
  <c r="R14" i="8"/>
  <c r="T10" i="8"/>
  <c r="Q12" i="8"/>
  <c r="Q10" i="8"/>
  <c r="Q11" i="8"/>
  <c r="N10" i="8"/>
  <c r="N11" i="8"/>
  <c r="S22" i="8" l="1"/>
  <c r="S23" i="8"/>
  <c r="S24" i="8"/>
  <c r="S25" i="8"/>
  <c r="R22" i="8"/>
  <c r="R23" i="8"/>
  <c r="R24" i="8"/>
  <c r="R25" i="8"/>
  <c r="Q25" i="8"/>
  <c r="N25" i="8"/>
  <c r="K25" i="8"/>
  <c r="Q24" i="8"/>
  <c r="K24" i="8"/>
  <c r="Q23" i="8"/>
  <c r="N23" i="8"/>
  <c r="K23" i="8"/>
  <c r="Q22" i="8"/>
  <c r="N22" i="8"/>
  <c r="K22" i="8"/>
  <c r="Q21" i="8"/>
  <c r="N21" i="8"/>
  <c r="K21" i="8"/>
  <c r="S16" i="8"/>
  <c r="S15" i="8"/>
  <c r="S41" i="8" l="1"/>
  <c r="R41" i="8"/>
  <c r="Q41" i="8"/>
  <c r="N41" i="8"/>
  <c r="K41" i="8"/>
  <c r="S40" i="8"/>
  <c r="R40" i="8"/>
  <c r="Q40" i="8"/>
  <c r="N40" i="8"/>
  <c r="K40" i="8"/>
  <c r="S39" i="8"/>
  <c r="R39" i="8"/>
  <c r="Q39" i="8"/>
  <c r="N39" i="8"/>
  <c r="K39" i="8"/>
  <c r="Q38" i="8"/>
  <c r="N38" i="8"/>
  <c r="K38" i="8"/>
  <c r="S37" i="8"/>
  <c r="R37" i="8"/>
  <c r="Q37" i="8"/>
  <c r="N37" i="8"/>
  <c r="K37" i="8"/>
  <c r="Q13" i="8"/>
  <c r="Q14" i="8"/>
  <c r="Q15" i="8"/>
  <c r="Q16" i="8"/>
  <c r="Q17" i="8"/>
  <c r="Q19" i="8"/>
  <c r="Q26" i="8"/>
  <c r="Q27" i="8"/>
  <c r="T13" i="8"/>
  <c r="T14" i="8"/>
  <c r="T15" i="8"/>
  <c r="T16" i="8"/>
  <c r="T17" i="8"/>
  <c r="T19" i="8"/>
  <c r="T21" i="8"/>
  <c r="T22" i="8"/>
  <c r="T23" i="8"/>
  <c r="T24" i="8"/>
  <c r="T25" i="8"/>
  <c r="T27" i="8"/>
  <c r="N13" i="8"/>
  <c r="N14" i="8"/>
  <c r="N15" i="8"/>
  <c r="N16" i="8"/>
  <c r="N17" i="8"/>
  <c r="N19" i="8"/>
  <c r="N26" i="8"/>
  <c r="N27" i="8"/>
  <c r="K26" i="8"/>
  <c r="K27" i="8"/>
  <c r="T26" i="8"/>
  <c r="T37" i="8" l="1"/>
  <c r="T41" i="8"/>
  <c r="T40" i="8"/>
  <c r="T39" i="8"/>
  <c r="S9" i="8"/>
  <c r="R9" i="8"/>
  <c r="Q9" i="8"/>
  <c r="N9" i="8"/>
  <c r="K9" i="8"/>
  <c r="T9" i="8" l="1"/>
</calcChain>
</file>

<file path=xl/sharedStrings.xml><?xml version="1.0" encoding="utf-8"?>
<sst xmlns="http://schemas.openxmlformats.org/spreadsheetml/2006/main" count="1098" uniqueCount="211">
  <si>
    <t>INDICADORES DE LA CALIDAD DE LA ATENCION</t>
  </si>
  <si>
    <t>OBSERVACIÓN</t>
  </si>
  <si>
    <t>NUMERADOR</t>
  </si>
  <si>
    <t>DENOMINADOR</t>
  </si>
  <si>
    <t>DOMINIO</t>
  </si>
  <si>
    <t>CODIGO INDICADOR</t>
  </si>
  <si>
    <t>DESCRIPCIÓN INDICADOR</t>
  </si>
  <si>
    <t>SEGURIDAD</t>
  </si>
  <si>
    <t>P.2.6</t>
  </si>
  <si>
    <t xml:space="preserve">Tasa de caída de pacientes en el servicio de hospitalización </t>
  </si>
  <si>
    <t>Cociente entre el número total de pacientes hospitalizados que sufren caídas en el periodo y la sumatoria de días de estancia de los pacientes en los servicios de hospitalización por 1000.</t>
  </si>
  <si>
    <t>Número total de pacientes hospitalizados que sufren caídas en el periodo.</t>
  </si>
  <si>
    <t>Sumatoria de días de estancia de los pacientes en los servicios de hospitalización en el periodo.</t>
  </si>
  <si>
    <t>P.2.8</t>
  </si>
  <si>
    <t>Tasa de Caida de Pacientes en el servicio de Consulta Externa.</t>
  </si>
  <si>
    <t>Es un estimador de las caídas de pacientes en consulta externa en un mes de seguimiento.</t>
  </si>
  <si>
    <t>Número total de pacientes atendidos en consulta externa que sufren caídas en el periodo.</t>
  </si>
  <si>
    <t>Total de personas atendidas en consulta externa</t>
  </si>
  <si>
    <t>P.2.9</t>
  </si>
  <si>
    <t>Tasa de Caida de Pacientes en el servicio de Apoyo Diagnóstico y Complementación terapéutica.</t>
  </si>
  <si>
    <t>Es un estimador de las caídas de pacientes en Apoyo Diagnóstico y Complementación Terapéutica en un mes de seguimiento.</t>
  </si>
  <si>
    <t>Numerador: Número total de pacientes atendidos en el servicio de Apoyo Diagnóstico y Complementación Terapéutica que sufren caídas</t>
  </si>
  <si>
    <t>Total de personas atendidas en el servicio de apoyo diagnóstico y complementación terapéutica.</t>
  </si>
  <si>
    <t>P.2.10</t>
  </si>
  <si>
    <t>Proporción de eventos adversos relacionados con la administración de
medicamentos en hospitalización</t>
  </si>
  <si>
    <t>Para este indicador el evento adverso solo corresponde a la etapa de administración de medicamentos</t>
  </si>
  <si>
    <t>Número de eventos adversos
relacionados con la administración de
medicamentos en hospitalización.</t>
  </si>
  <si>
    <t>Total de egresos de hospitalización.</t>
  </si>
  <si>
    <t>P.2.12</t>
  </si>
  <si>
    <t>Números de pacientes que desarrollan úlceras por presión en la institución el el periodo.</t>
  </si>
  <si>
    <t>Sumatoria de días estancia de los pacientes en los servicios de hospitalización.</t>
  </si>
  <si>
    <t>P.2.14</t>
  </si>
  <si>
    <t>Tasa de reingreso de pacientes hospitalizados en menos de 15 días</t>
  </si>
  <si>
    <t>EXPERIENCIA DE LA ATENCIÓN</t>
  </si>
  <si>
    <t>P.3.1</t>
  </si>
  <si>
    <t>Tiempo Promedio de espera para la asignación de cita de Medicina General</t>
  </si>
  <si>
    <t xml:space="preserve">La consulta de primera vez, hace referencia a la primera consulta del paciente que se registra por primera vez en el año, razón por la cual se excluye la consulta de control. </t>
  </si>
  <si>
    <t>Sumatoria de la diferencia de días calendario entre la  fecha en la que se asignó la cita de Medicina general de primera vez y la fecha en la cual el usuario la solicitó</t>
  </si>
  <si>
    <t>Número total de citas de Medicina General de primera vez asignadas.</t>
  </si>
  <si>
    <t>P.3.14</t>
  </si>
  <si>
    <t>Proporción de Satisfacción Global de los usuarios en la IPS</t>
  </si>
  <si>
    <t>Expresa la proporción de usuarios satisfechos con los servicios recibidos en la IPS</t>
  </si>
  <si>
    <t>Número de usuarios que respondieron “muy buena” o “buena” a la pregunta: ¿cómo calificaría su experiencia global respecto a los servicios de salud que ha recibido a través de su IPS?”</t>
  </si>
  <si>
    <t>Número de usuarios que respondieron la pregunta</t>
  </si>
  <si>
    <t>P.3.15</t>
  </si>
  <si>
    <t>Proporción de usuarios que recomendaría su IPS a familiares y amigos</t>
  </si>
  <si>
    <t>Expresa la proporción de usuarios que recomendaría su IPS a familiares y amigos</t>
  </si>
  <si>
    <t>Número de usuarios que respondieron “definitivamente sí” o “probablemente sí” a la pregunta:” ¿recomendaría a sus familiares y amigos esta IPS?”</t>
  </si>
  <si>
    <t>NUMER</t>
  </si>
  <si>
    <t>DENOM</t>
  </si>
  <si>
    <t>RESULT</t>
  </si>
  <si>
    <t>Tasa de Úlceras por presión</t>
  </si>
  <si>
    <t xml:space="preserve">No aplica en: 
-Pacientes con diagnóstico principal de la úlcera por presión o diagnóstico secundario presente al ingreso.
-Pacientes con diagnóstico de hemiplejía, paraplejía y tetraplejía o con diagnóstico de espina bífida o daño cerebral por anoxia. </t>
  </si>
  <si>
    <t>Número total de pacientes que reingresan al servicio de hospitalización, en la misma institución, antes de 15 días, por el mismo diagnostico de egreso
en el período.</t>
  </si>
  <si>
    <t>Número total de egresos vivos en el periodo</t>
  </si>
  <si>
    <t>ESTANDAR DEFINIDO POR INDICADOR</t>
  </si>
  <si>
    <t>P.1.1</t>
  </si>
  <si>
    <t>P.1.2</t>
  </si>
  <si>
    <t>P.1.4</t>
  </si>
  <si>
    <t>P.1.5</t>
  </si>
  <si>
    <t>P.1.6</t>
  </si>
  <si>
    <t>P.1.7</t>
  </si>
  <si>
    <t>P.1.8</t>
  </si>
  <si>
    <t>P.1.9</t>
  </si>
  <si>
    <t>P.1.10</t>
  </si>
  <si>
    <t>P.1.11</t>
  </si>
  <si>
    <t>P.1.13</t>
  </si>
  <si>
    <t>P.1.14</t>
  </si>
  <si>
    <t>P.1.15</t>
  </si>
  <si>
    <t>P.1.16</t>
  </si>
  <si>
    <t>P.1.17</t>
  </si>
  <si>
    <t>P.1.18</t>
  </si>
  <si>
    <t>P.1.23</t>
  </si>
  <si>
    <t>P.1.12</t>
  </si>
  <si>
    <t>P.2.4</t>
  </si>
  <si>
    <t>EFECTIVIDAD</t>
  </si>
  <si>
    <t>Proporción de gestantes con consulta de control prenatal de primera vez, antes de las 12 semanas de gestación.</t>
  </si>
  <si>
    <t>Proporción de gestantes con valoración por odontología</t>
  </si>
  <si>
    <t xml:space="preserve">Número de gestantes con valoración por odontología. </t>
  </si>
  <si>
    <t>Total de gestantes.</t>
  </si>
  <si>
    <t>Número de gestantes que ingresan al control prenatal, antes de las 12 semanas de gestación.</t>
  </si>
  <si>
    <t>Total de gestantes en control prenatal.</t>
  </si>
  <si>
    <t>Tasa de mortalidad perinatal</t>
  </si>
  <si>
    <t>Número de muertes fetales con 22 semanas completas (154 días) de gestación o con 500 gramos o más de peso y los siete días completos después del nacimiento.</t>
  </si>
  <si>
    <t>Relación morbilidad materna extrema (MME)/muerte materna temprana (MM).</t>
  </si>
  <si>
    <t>Número de casos de Morbilidad Materna Extrema</t>
  </si>
  <si>
    <t>Número de casos de muerte materna (42 días).</t>
  </si>
  <si>
    <t>Proporción de RN con tamizaje para hipotiroidismo</t>
  </si>
  <si>
    <t>Número de nacidos vivos a quienes se les realiza tamizaje de hipotiroidismo.</t>
  </si>
  <si>
    <t>Número total de nacidos vivos</t>
  </si>
  <si>
    <t>Proporción de reingreso hospitalario por infección respiratoria aguada (IRA) en menores de 5 años</t>
  </si>
  <si>
    <t>Número  de hospitalizaciones por IRA de menores de 5 años dentro de los 20 dias despúes del primer egreso por la misma causa</t>
  </si>
  <si>
    <t>Numero total de egresos de menores de 5 años con hospitalización por IRA</t>
  </si>
  <si>
    <t>Letalidad por infección respiratoria aguada (IRA) en menores de 5 años</t>
  </si>
  <si>
    <t xml:space="preserve">Número  de muertes por IRA en menores de 5 años </t>
  </si>
  <si>
    <t>Numero total de menores de 5 años atendidos por diagnóstico de  IRA</t>
  </si>
  <si>
    <t>Letalidad en menores de 5 años por enfermedad diarreica aguda (EDA)</t>
  </si>
  <si>
    <t xml:space="preserve">Número  de muertes por EDA en menores de 5 años </t>
  </si>
  <si>
    <t>Numero total de menores de 5 años atendidos por diagnóstico de  EDA</t>
  </si>
  <si>
    <t>Proporción de gestantes con asesoría pre-test para prueba de virus de la inmunodeficiencia humana (VIH).</t>
  </si>
  <si>
    <t>Número de gestantes a quienes se les realizó asesoría pre-test para prueba de VIH (ELISA).</t>
  </si>
  <si>
    <t>Proporción de niños y niñas menores de 18 meses, hijos de madre viviendo con VIH, con diagnóstico de VIH</t>
  </si>
  <si>
    <t>Número de niños menores de 18 meses con diagnóstico de VIH/Sida hijos de madres con VIH/Sida</t>
  </si>
  <si>
    <t>Número de niños menores de 18 meses con diagnóstico de VIH/Sida</t>
  </si>
  <si>
    <t>Proporción de mujeres a las que se les realizó toma de serología en el momento del parto o aborto.</t>
  </si>
  <si>
    <t>Número de mujeres a las que se les realizó toma de serología en el momento del parto o aborto.</t>
  </si>
  <si>
    <t>Número total de gestantes de los últimos 6 meses que a la fecha de corte están en embarazo reportadas.</t>
  </si>
  <si>
    <t>Proporción de personas con HTA a quienes se les realiza medición de LDL en un periodo determinado.</t>
  </si>
  <si>
    <t>Número total de personas con HTA reportados.</t>
  </si>
  <si>
    <t>Número de personas con HTA, a quienes se les realiza medición de LDL en el año.</t>
  </si>
  <si>
    <t>Proporción de personas con diabetes a quienes se les realizó toma de hemoglobina glicosilada en el último semestre.</t>
  </si>
  <si>
    <t>Número de personas con diabétes mellitus a quienes se les realizó la toma de hemoglobina glicosilada en el último semestre.</t>
  </si>
  <si>
    <t>Número total de personas con Diabetes Mellitus reportadas.</t>
  </si>
  <si>
    <t>Proporción de personas con DM a quienes  se les realiza medición de LDL</t>
  </si>
  <si>
    <t>Personas con DM a quienes se les realiza medición de LDL en el año.</t>
  </si>
  <si>
    <t>Proporción de personas con hipertensión arterial (HTA) estudiadas para enfermedad renal crónica (ERC).</t>
  </si>
  <si>
    <t>Número de personas con HTA, quienes fueron estudiadas para ERC.</t>
  </si>
  <si>
    <t>Proporción de personas con diabetes mellitus, estudidadas para enfermedad renal crónica (ERC).</t>
  </si>
  <si>
    <t>Número de personas con Diabetes Mellitus quienes fueron estudiadas para ERC.</t>
  </si>
  <si>
    <t xml:space="preserve">Número total de personas con Diabetes Mellitus reportadas. </t>
  </si>
  <si>
    <t>Proporción de mujeres entre 25 y 69 años con toma de citologia en el último año.</t>
  </si>
  <si>
    <t>Número de mujeres de entre 25 y 69 años que se ha tomado la citología en el periódo definido.</t>
  </si>
  <si>
    <t>Total de mujeres entre 25 y 69 años asignadas a la IPS.</t>
  </si>
  <si>
    <t>Proporción de endometritis pos parto vaginal</t>
  </si>
  <si>
    <t>Número de endometritis pos parto vaginal.</t>
  </si>
  <si>
    <t>Total Nacido vivos</t>
  </si>
  <si>
    <t>P.2.7</t>
  </si>
  <si>
    <t>Tasa de caídas de pacientes en el servicio de urgencias</t>
  </si>
  <si>
    <t>Numero total de pacientes atendidos en urgencias que sufren caídas en el periodo</t>
  </si>
  <si>
    <t>Total de personas atendidas en urgencias en el periodo</t>
  </si>
  <si>
    <t>P.2.11</t>
  </si>
  <si>
    <t>Proporción de eventos adversos relacionados con la administración de medicamentos en urgencias</t>
  </si>
  <si>
    <t>Número de eventos adversos relacionados con la administración de medicamentos en urgencias</t>
  </si>
  <si>
    <t xml:space="preserve">Total de personas atendidas en urgencias </t>
  </si>
  <si>
    <t>Proporción de reingreso de pacientes al servicio de urgencias en menos de 72 horas</t>
  </si>
  <si>
    <t>P.2.13</t>
  </si>
  <si>
    <t>Número de pacientes que reingresan al servicio de urgencias en la misma institución antes de las 72 horas con el mismo diagnóstico de egreso</t>
  </si>
  <si>
    <t>Tiempo promedio de espera en la asignación de cita de odontoligía general</t>
  </si>
  <si>
    <t>P.3.2</t>
  </si>
  <si>
    <t>Sumatoria de la diferencia de días calendario entre la fecha en la que se asignó la cita de Odontología general de primera vez y la fecha en la cual el usuario la solicitó,</t>
  </si>
  <si>
    <t>Número total de citas de Odontología General de primera vez asignadas</t>
  </si>
  <si>
    <t>P.3.10</t>
  </si>
  <si>
    <t>Número total de pacientes clasificados como Triage 2, en un periodo determinado</t>
  </si>
  <si>
    <t>Tiempo promedio de espera para la atención del paciente clasificado como Triage 2 en el servicio de urgencias</t>
  </si>
  <si>
    <t>Sumatoria del número de minutos transcurridos a partir de que el paciente es clasificado como Triage 2 y el momento en el cual es atendido en consulta de Urgencias por médico</t>
  </si>
  <si>
    <t xml:space="preserve">Proporción de pacientes hospitalizados por Dengue Grave </t>
  </si>
  <si>
    <t>Número de pacientes con diagnóstico de Dengue Grave que fueron hospitalizados</t>
  </si>
  <si>
    <t>Total de pacientes con diagnóstico de Dengue Grave en el periodo</t>
  </si>
  <si>
    <t>Expresa la proporción de pacientes hospitalizados con diagnóstico de Dengue Grave, en un periodo determinado.</t>
  </si>
  <si>
    <t>Expresa el número de personas con Hipertensión Arterial a quienes se les realizo como mínimo una medida de LDL en el año</t>
  </si>
  <si>
    <t>X 100</t>
  </si>
  <si>
    <t>Expresa la proporción de gestantes que recibieron consulta de primera vez antes de la semana 12 de gestación.</t>
  </si>
  <si>
    <t>Expresa la proporción de gestantes que recibieron consulta de odontología durante su embarazo</t>
  </si>
  <si>
    <t>Expresa la relación entre de defunciones de fetos de 22 semanas completas (154 días) de gestación o con 500 gramos o más de peso y los siete días completos después del nacimiento, por cada 1.000 nacimientos.</t>
  </si>
  <si>
    <t>X 1000</t>
  </si>
  <si>
    <t>Expresa la relación de MME / MM indica el número de casos de morbilidad materna extrema por cada caso de muerte materna temprana.</t>
  </si>
  <si>
    <t>Expresa el número de recién nacidos a quienes se les realizó tamizaje para Hipotiroidismo</t>
  </si>
  <si>
    <t>Expresa la proporción de reingreso hospitalario por IRA en menores de 5 años, en un periodo determinado.</t>
  </si>
  <si>
    <t>X100</t>
  </si>
  <si>
    <t>Expresa la proporción de defunciones de niños menores de 5 años cuya causa básica de muerte fue Infección Respiratoria Aguda (IRA) con relación al número total de menores de 5 años atendidos con diagnóstico de IRA.</t>
  </si>
  <si>
    <t xml:space="preserve">Expresa la proporción de defunciones de niños menores de 5 años cuya causa básica de muerte fue Enfermedad Diarreica Aguda (EDA) con relación al número total de menores de 5 años atendidos con diagnóstico de EDA. </t>
  </si>
  <si>
    <t>Indica el número de gestantes a quienes se les realizó asesoría pre-test para prueba de VIH (ELISA)</t>
  </si>
  <si>
    <t>Expresa el porcentaje de niños diagnosticados como VIH positivos nacidos de mujeres embarazadas infectadas con VIH</t>
  </si>
  <si>
    <t>Expresa la proporción de mujeres a las que se les realizó serología en el momento del parto o aborto.</t>
  </si>
  <si>
    <t>Proporción de paciente con diagnóstico de Diabetes Mellitus a quienes se les realizó toma de hemoglobina glicosilada en el último semestre.</t>
  </si>
  <si>
    <t>Expresa el número de personas con Diabetes Mellitus a quienes se les realizó como mínimo una medida de LDL en el año</t>
  </si>
  <si>
    <t>Expresa la proporción de pacientes con diagnóstico de HTA que han sido estudiados para ERC</t>
  </si>
  <si>
    <t>Expresa la proporción de pacientes con diagnóstico de Diabetes Mellitus que han sido estudiados para ERC</t>
  </si>
  <si>
    <t>Expresa el número de mujeres con toma de citología en el último año entre la población femenina de 25- 69 años asignada a la IPS.</t>
  </si>
  <si>
    <t>Es un estimador del riesgo de endometritis pos parto en las gestantes atendidos en la institucion en un mes de seguimiento</t>
  </si>
  <si>
    <t>Es un estimador de las caídas de pacientes en urgencias en un mes de seguimiento.</t>
  </si>
  <si>
    <t>Expresa el número de eventos adversos relacionados con la administración de medicamentos en el servicio de urgencias.</t>
  </si>
  <si>
    <t>Expresa la proporción de pacientes atendidos en urgencias que reingresan al mismo servicio de la misma institución por el mismo diagnóstico de egreso dentro de las 72 horas posteriores dado de alta.</t>
  </si>
  <si>
    <t>Expresa la proporción de reingresos de pacientes hospitalizados en menos de 15 días, en un periodo determinado.</t>
  </si>
  <si>
    <t>Expresa el tiempo de espera en días calendario, que transcurren entre la fecha de solicitud de la cita para consulta por Medicina General de primera vez por parte del paciente/usuario a la IPS y la fecha en que es asignada.</t>
  </si>
  <si>
    <t>Expresa el tiempo de espera en minutos para el paciente clasificado como Triage 2, en el servicio de urgencias hasta que se inicia la atención en consulta de urgencias por médico.</t>
  </si>
  <si>
    <t>CODIGO DE HABILITACION: 411320047701</t>
  </si>
  <si>
    <t>NOMBRE DEL PRESTADOR: ESE HOSPITAL DEL ROSARIO - CAMPOALEGRE</t>
  </si>
  <si>
    <t xml:space="preserve">Número total de nacidos vivos más el número  de muertes fetales, con 22 semanas completas (154 días) de gestación o con 500 gr. O más de peso. </t>
  </si>
  <si>
    <t>30 MINUTOS</t>
  </si>
  <si>
    <t>3 DIAS</t>
  </si>
  <si>
    <t>0.00036</t>
  </si>
  <si>
    <t>0.00033</t>
  </si>
  <si>
    <t>RESULTADO</t>
  </si>
  <si>
    <t xml:space="preserve"> Número total de egresos vivos atendidos en el servicio de urgencias durante el periodo definido.</t>
  </si>
  <si>
    <t>I SEMESTRE DE  2021</t>
  </si>
  <si>
    <t>II TRIMESTRE</t>
  </si>
  <si>
    <t>IIITRIMESTRE</t>
  </si>
  <si>
    <t>MES ENERO DE 2022</t>
  </si>
  <si>
    <t>MES FEBRERO DE 2022</t>
  </si>
  <si>
    <t>MES MARZO DE 2022</t>
  </si>
  <si>
    <t>MES ABRIL DE  2022</t>
  </si>
  <si>
    <t>MES MAYO DE  2022</t>
  </si>
  <si>
    <t>MES JUNIO DE  2022</t>
  </si>
  <si>
    <t>MES JULIO DE 2022</t>
  </si>
  <si>
    <t>MES AGOSTO DE 2022</t>
  </si>
  <si>
    <t>MES SEPTIEMBRE DE 2022</t>
  </si>
  <si>
    <t>MES OCTUBRE DE  2022</t>
  </si>
  <si>
    <t>MES NOVIEMBRE DE  2022</t>
  </si>
  <si>
    <t>MES DICIEMBRE DE  2022</t>
  </si>
  <si>
    <t>II SEMESTRE DE  2022</t>
  </si>
  <si>
    <t>AÑO 2022</t>
  </si>
  <si>
    <t>PRIMER TRIMESTRE</t>
  </si>
  <si>
    <t xml:space="preserve">META </t>
  </si>
  <si>
    <t xml:space="preserve">II TRIMESTRE </t>
  </si>
  <si>
    <r>
      <rPr>
        <b/>
        <sz val="12"/>
        <color theme="1"/>
        <rFont val="Arial"/>
        <family val="2"/>
      </rPr>
      <t>ESE HOSPITAL DEL ROSARIO</t>
    </r>
    <r>
      <rPr>
        <sz val="12"/>
        <color theme="1"/>
        <rFont val="Arial"/>
        <family val="2"/>
      </rPr>
      <t xml:space="preserve">
</t>
    </r>
    <r>
      <rPr>
        <sz val="11"/>
        <color theme="1"/>
        <rFont val="Arial"/>
        <family val="2"/>
      </rPr>
      <t>"Recuperar tu salud es nuestra prioridad"</t>
    </r>
  </si>
  <si>
    <t xml:space="preserve">VIGENCIA: </t>
  </si>
  <si>
    <t>CÒDIGO:</t>
  </si>
  <si>
    <t xml:space="preserve">VERSIÒN: </t>
  </si>
  <si>
    <t>Página 1 de 5</t>
  </si>
  <si>
    <t>INDICADORES PARA EL MONITOREO DEL SISTEMA DE INFORMACION PARA LA CALIDAD RESOLUCION 256 DEL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</si>
</sst>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yy"/>
    <numFmt numFmtId="165" formatCode="0.0"/>
    <numFmt numFmtId="166" formatCode="0.0000"/>
    <numFmt numFmtId="167" formatCode="0.0%"/>
    <numFmt numFmtId="168" formatCode="0.000"/>
  </numFmts>
  <fonts count="14" x14ac:knownFonts="1">
    <font>
      <sz val="11"/>
      <color theme="1"/>
      <name val="Calibri"/>
      <family val="2"/>
      <scheme val="minor"/>
    </font>
    <font>
      <sz val="11"/>
      <color indexed="8"/>
      <name val="Calibri"/>
      <family val="2"/>
    </font>
    <font>
      <b/>
      <sz val="8"/>
      <name val="Century Gothic"/>
      <family val="2"/>
    </font>
    <font>
      <sz val="8"/>
      <name val="Century Gothic"/>
      <family val="2"/>
    </font>
    <font>
      <sz val="9"/>
      <name val="Tahoma"/>
      <family val="2"/>
    </font>
    <font>
      <sz val="11"/>
      <color theme="1"/>
      <name val="Calibri"/>
      <family val="2"/>
      <scheme val="minor"/>
    </font>
    <font>
      <b/>
      <sz val="9"/>
      <name val="Century Gothic"/>
      <family val="2"/>
    </font>
    <font>
      <sz val="9"/>
      <name val="Century Gothic"/>
      <family val="2"/>
    </font>
    <font>
      <b/>
      <sz val="8"/>
      <name val="Tahoma"/>
      <family val="2"/>
    </font>
    <font>
      <sz val="11"/>
      <name val="Calibri"/>
      <family val="2"/>
      <scheme val="minor"/>
    </font>
    <font>
      <sz val="11"/>
      <color theme="1"/>
      <name val="Arial"/>
      <family val="2"/>
    </font>
    <font>
      <sz val="12"/>
      <color theme="1"/>
      <name val="Arial"/>
      <family val="2"/>
    </font>
    <font>
      <b/>
      <sz val="12"/>
      <color theme="1"/>
      <name val="Arial"/>
      <family val="2"/>
    </font>
    <font>
      <b/>
      <sz val="14"/>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6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3">
    <xf numFmtId="0" fontId="0" fillId="0" borderId="0"/>
    <xf numFmtId="0" fontId="1" fillId="0" borderId="0"/>
    <xf numFmtId="9" fontId="5" fillId="0" borderId="0" applyFont="0" applyFill="0" applyBorder="0" applyAlignment="0" applyProtection="0"/>
  </cellStyleXfs>
  <cellXfs count="72">
    <xf numFmtId="0" fontId="0" fillId="0" borderId="0" xfId="0"/>
    <xf numFmtId="0" fontId="3" fillId="2" borderId="0" xfId="0" applyFont="1" applyFill="1" applyAlignment="1">
      <alignment horizontal="center" vertical="center" wrapText="1"/>
    </xf>
    <xf numFmtId="0" fontId="2" fillId="3" borderId="2" xfId="1" applyFont="1" applyFill="1" applyBorder="1" applyAlignment="1">
      <alignment vertical="center" wrapText="1"/>
    </xf>
    <xf numFmtId="0" fontId="2" fillId="3" borderId="3" xfId="1" applyFont="1" applyFill="1" applyBorder="1" applyAlignment="1">
      <alignment vertical="center" wrapText="1"/>
    </xf>
    <xf numFmtId="0" fontId="7" fillId="2" borderId="0" xfId="0" applyFont="1" applyFill="1" applyAlignment="1">
      <alignment horizontal="center" vertical="center" wrapText="1"/>
    </xf>
    <xf numFmtId="0" fontId="6" fillId="0" borderId="1"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9" fontId="4" fillId="0" borderId="1" xfId="1" applyNumberFormat="1" applyFont="1" applyBorder="1" applyAlignment="1" applyProtection="1">
      <alignment horizontal="center" vertical="center" wrapText="1"/>
      <protection locked="0"/>
    </xf>
    <xf numFmtId="0" fontId="4" fillId="0" borderId="1" xfId="0" applyFont="1" applyBorder="1" applyAlignment="1">
      <alignment vertical="center" wrapText="1"/>
    </xf>
    <xf numFmtId="0" fontId="3" fillId="0" borderId="1" xfId="1" applyFont="1" applyBorder="1" applyAlignment="1" applyProtection="1">
      <alignment horizontal="center" vertical="center" wrapText="1"/>
      <protection locked="0"/>
    </xf>
    <xf numFmtId="9" fontId="2" fillId="0" borderId="1" xfId="1" applyNumberFormat="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1" fontId="2" fillId="0" borderId="1" xfId="1" applyNumberFormat="1" applyFont="1" applyBorder="1" applyAlignment="1" applyProtection="1">
      <alignment horizontal="center" vertical="center" wrapText="1"/>
      <protection locked="0"/>
    </xf>
    <xf numFmtId="0" fontId="2" fillId="0" borderId="1" xfId="2" applyNumberFormat="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168" fontId="2" fillId="0" borderId="1" xfId="1" applyNumberFormat="1" applyFont="1" applyBorder="1" applyAlignment="1" applyProtection="1">
      <alignment horizontal="center" vertical="center" wrapText="1"/>
      <protection locked="0"/>
    </xf>
    <xf numFmtId="167" fontId="2" fillId="0" borderId="1" xfId="1" applyNumberFormat="1" applyFont="1" applyBorder="1" applyAlignment="1" applyProtection="1">
      <alignment horizontal="center" vertical="center" wrapText="1"/>
      <protection locked="0"/>
    </xf>
    <xf numFmtId="2" fontId="2" fillId="0" borderId="1" xfId="2" applyNumberFormat="1" applyFont="1" applyFill="1" applyBorder="1" applyAlignment="1" applyProtection="1">
      <alignment horizontal="center" vertical="center" wrapText="1"/>
      <protection locked="0"/>
    </xf>
    <xf numFmtId="2" fontId="2" fillId="0" borderId="1" xfId="1" applyNumberFormat="1" applyFont="1" applyBorder="1" applyAlignment="1" applyProtection="1">
      <alignment horizontal="center" vertical="center" wrapText="1"/>
      <protection locked="0"/>
    </xf>
    <xf numFmtId="0" fontId="4" fillId="0" borderId="1" xfId="0" applyFont="1" applyBorder="1" applyAlignment="1">
      <alignment horizontal="left" vertical="center" wrapText="1"/>
    </xf>
    <xf numFmtId="0" fontId="2" fillId="0" borderId="1" xfId="1" applyFont="1" applyBorder="1" applyAlignment="1">
      <alignment horizontal="center" vertical="center" wrapText="1"/>
    </xf>
    <xf numFmtId="166" fontId="2" fillId="0" borderId="1" xfId="1" applyNumberFormat="1" applyFont="1" applyBorder="1" applyAlignment="1">
      <alignment horizontal="center" vertical="center" wrapText="1"/>
    </xf>
    <xf numFmtId="10" fontId="2" fillId="0" borderId="1" xfId="1" applyNumberFormat="1" applyFont="1" applyBorder="1" applyAlignment="1" applyProtection="1">
      <alignment horizontal="center" vertical="center" wrapText="1"/>
      <protection locked="0"/>
    </xf>
    <xf numFmtId="2" fontId="2" fillId="0" borderId="1" xfId="1" applyNumberFormat="1" applyFont="1" applyBorder="1" applyAlignment="1">
      <alignment horizontal="center" vertical="center" wrapText="1"/>
    </xf>
    <xf numFmtId="1" fontId="2" fillId="0" borderId="1" xfId="1"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165" fontId="2" fillId="0" borderId="1" xfId="1" applyNumberFormat="1" applyFont="1" applyBorder="1" applyAlignment="1" applyProtection="1">
      <alignment horizontal="center" vertical="center" wrapText="1"/>
      <protection locked="0"/>
    </xf>
    <xf numFmtId="9" fontId="4" fillId="0" borderId="1" xfId="0" applyNumberFormat="1" applyFont="1" applyBorder="1" applyAlignment="1">
      <alignment horizontal="center" vertical="center" wrapText="1"/>
    </xf>
    <xf numFmtId="9" fontId="2" fillId="0" borderId="1" xfId="2" applyFont="1" applyFill="1" applyBorder="1" applyAlignment="1" applyProtection="1">
      <alignment horizontal="center" vertical="center" wrapText="1"/>
    </xf>
    <xf numFmtId="9" fontId="2" fillId="0" borderId="1" xfId="1" applyNumberFormat="1" applyFont="1" applyBorder="1" applyAlignment="1">
      <alignment horizontal="center" vertical="center" wrapText="1"/>
    </xf>
    <xf numFmtId="167" fontId="2" fillId="0" borderId="1" xfId="1" applyNumberFormat="1" applyFont="1" applyBorder="1" applyAlignment="1">
      <alignment horizontal="center" vertical="center" wrapText="1"/>
    </xf>
    <xf numFmtId="1" fontId="3" fillId="0" borderId="1" xfId="1" applyNumberFormat="1"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Border="1" applyAlignment="1" applyProtection="1">
      <alignment horizontal="left" vertical="center" wrapText="1"/>
      <protection locked="0"/>
    </xf>
    <xf numFmtId="0" fontId="3" fillId="2" borderId="0" xfId="0" applyFont="1" applyFill="1" applyAlignment="1">
      <alignment horizontal="left" vertical="center" wrapText="1"/>
    </xf>
    <xf numFmtId="166" fontId="2" fillId="0" borderId="1" xfId="2" applyNumberFormat="1" applyFont="1" applyFill="1" applyBorder="1" applyAlignment="1" applyProtection="1">
      <alignment horizontal="center" vertical="center" wrapText="1"/>
      <protection locked="0"/>
    </xf>
    <xf numFmtId="168" fontId="3" fillId="0" borderId="0" xfId="0" applyNumberFormat="1" applyFont="1" applyAlignment="1">
      <alignment horizontal="center" vertical="center" wrapText="1"/>
    </xf>
    <xf numFmtId="0" fontId="9"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1" fillId="0" borderId="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2" fillId="0" borderId="4" xfId="1" applyFont="1" applyBorder="1" applyAlignment="1" applyProtection="1">
      <alignment horizontal="center" vertical="center" wrapText="1"/>
      <protection locked="0"/>
    </xf>
    <xf numFmtId="0" fontId="2" fillId="0" borderId="6" xfId="1" applyFont="1" applyBorder="1" applyAlignment="1" applyProtection="1">
      <alignment horizontal="center" vertical="center" wrapText="1"/>
      <protection locked="0"/>
    </xf>
    <xf numFmtId="0" fontId="2" fillId="3" borderId="1" xfId="1" applyFont="1" applyFill="1" applyBorder="1" applyAlignment="1">
      <alignment horizontal="left" vertical="center" wrapText="1"/>
    </xf>
    <xf numFmtId="164" fontId="2" fillId="0" borderId="1" xfId="1" applyNumberFormat="1" applyFont="1" applyBorder="1" applyAlignment="1">
      <alignment horizontal="center" vertical="center" wrapText="1"/>
    </xf>
    <xf numFmtId="0" fontId="2" fillId="0" borderId="1" xfId="1" applyFont="1" applyBorder="1" applyAlignment="1" applyProtection="1">
      <alignment horizontal="center" vertical="center" wrapText="1"/>
      <protection locked="0"/>
    </xf>
    <xf numFmtId="0" fontId="2" fillId="0" borderId="1" xfId="1" applyFont="1" applyBorder="1" applyAlignment="1">
      <alignment horizontal="center" vertical="center" wrapText="1"/>
    </xf>
    <xf numFmtId="164" fontId="2" fillId="0" borderId="2"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1" xfId="0" applyFont="1" applyBorder="1" applyAlignment="1">
      <alignment horizontal="center" vertical="center"/>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665747</xdr:colOff>
      <xdr:row>0</xdr:row>
      <xdr:rowOff>104273</xdr:rowOff>
    </xdr:from>
    <xdr:to>
      <xdr:col>2</xdr:col>
      <xdr:colOff>657725</xdr:colOff>
      <xdr:row>3</xdr:row>
      <xdr:rowOff>497305</xdr:rowOff>
    </xdr:to>
    <xdr:pic>
      <xdr:nvPicPr>
        <xdr:cNvPr id="2" name="Imagen 46" descr="Imagen relacionada">
          <a:extLst>
            <a:ext uri="{FF2B5EF4-FFF2-40B4-BE49-F238E27FC236}">
              <a16:creationId xmlns:a16="http://schemas.microsoft.com/office/drawing/2014/main" id="{4DB2EACB-FA99-4CA1-A46F-542F736BB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747" y="104273"/>
          <a:ext cx="1965157" cy="109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63</xdr:col>
      <xdr:colOff>264695</xdr:colOff>
      <xdr:row>1</xdr:row>
      <xdr:rowOff>16042</xdr:rowOff>
    </xdr:from>
    <xdr:to>
      <xdr:col>64</xdr:col>
      <xdr:colOff>469472</xdr:colOff>
      <xdr:row>3</xdr:row>
      <xdr:rowOff>411079</xdr:rowOff>
    </xdr:to>
    <xdr:pic>
      <xdr:nvPicPr>
        <xdr:cNvPr id="4" name="Imagen 27">
          <a:extLst>
            <a:ext uri="{FF2B5EF4-FFF2-40B4-BE49-F238E27FC236}">
              <a16:creationId xmlns:a16="http://schemas.microsoft.com/office/drawing/2014/main" id="{9F072E22-CBDE-4DB4-88EC-F2257577B4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278337" y="152400"/>
          <a:ext cx="1143240" cy="956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41"/>
  <sheetViews>
    <sheetView tabSelected="1" topLeftCell="BB1" zoomScale="95" zoomScaleNormal="95" zoomScaleSheetLayoutView="77" workbookViewId="0">
      <selection activeCell="D3" sqref="D3:BK4"/>
    </sheetView>
  </sheetViews>
  <sheetFormatPr baseColWidth="10" defaultColWidth="13.7109375" defaultRowHeight="13.5" x14ac:dyDescent="0.25"/>
  <cols>
    <col min="1" max="1" width="15.140625" style="1" customWidth="1"/>
    <col min="2" max="2" width="13.7109375" style="1"/>
    <col min="3" max="3" width="28" style="1" customWidth="1"/>
    <col min="4" max="4" width="13.7109375" style="1"/>
    <col min="5" max="5" width="24.7109375" style="37" customWidth="1"/>
    <col min="6" max="7" width="24.7109375" style="1" customWidth="1"/>
    <col min="8" max="8" width="13.7109375" style="1"/>
    <col min="9" max="22" width="13.7109375" style="1" customWidth="1"/>
    <col min="23" max="23" width="18.85546875" style="1" customWidth="1"/>
    <col min="24" max="29" width="13.7109375" style="1" customWidth="1"/>
    <col min="30" max="35" width="13.7109375" style="1" hidden="1" customWidth="1"/>
    <col min="36" max="38" width="13.7109375" style="1" customWidth="1"/>
    <col min="39" max="43" width="13.7109375" style="1"/>
    <col min="44" max="44" width="11.140625" style="1" customWidth="1"/>
    <col min="45" max="16384" width="13.7109375" style="1"/>
  </cols>
  <sheetData>
    <row r="1" spans="1:65" ht="10.9" customHeight="1" x14ac:dyDescent="0.25">
      <c r="A1" s="44"/>
      <c r="B1" s="44"/>
      <c r="C1" s="44"/>
      <c r="D1" s="51" t="s">
        <v>205</v>
      </c>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3"/>
      <c r="BL1" s="45"/>
      <c r="BM1" s="46"/>
    </row>
    <row r="2" spans="1:65" ht="33.6" customHeight="1" x14ac:dyDescent="0.25">
      <c r="A2" s="44"/>
      <c r="B2" s="44"/>
      <c r="C2" s="44"/>
      <c r="D2" s="54"/>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6"/>
      <c r="BL2" s="47"/>
      <c r="BM2" s="48"/>
    </row>
    <row r="3" spans="1:65" ht="10.9" customHeight="1" x14ac:dyDescent="0.25">
      <c r="A3" s="44"/>
      <c r="B3" s="44"/>
      <c r="C3" s="44"/>
      <c r="D3" s="66" t="s">
        <v>210</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8"/>
      <c r="BL3" s="47"/>
      <c r="BM3" s="48"/>
    </row>
    <row r="4" spans="1:65" ht="51.6" customHeight="1" x14ac:dyDescent="0.25">
      <c r="A4" s="44"/>
      <c r="B4" s="44"/>
      <c r="C4" s="44"/>
      <c r="D4" s="69"/>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1"/>
      <c r="BL4" s="49"/>
      <c r="BM4" s="50"/>
    </row>
    <row r="5" spans="1:65" ht="14.25" x14ac:dyDescent="0.25">
      <c r="A5" s="44" t="s">
        <v>206</v>
      </c>
      <c r="B5" s="44"/>
      <c r="C5" s="44"/>
      <c r="D5" s="44"/>
      <c r="E5" s="44"/>
      <c r="F5" s="41" t="s">
        <v>207</v>
      </c>
      <c r="G5" s="42"/>
      <c r="H5" s="42"/>
      <c r="I5" s="42"/>
      <c r="J5" s="42"/>
      <c r="K5" s="42"/>
      <c r="L5" s="42"/>
      <c r="M5" s="42"/>
      <c r="N5" s="42"/>
      <c r="O5" s="42"/>
      <c r="P5" s="42"/>
      <c r="Q5" s="42"/>
      <c r="R5" s="42"/>
      <c r="S5" s="42"/>
      <c r="T5" s="42"/>
      <c r="U5" s="43"/>
      <c r="V5" s="41" t="s">
        <v>208</v>
      </c>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3"/>
      <c r="BH5" s="41" t="s">
        <v>209</v>
      </c>
      <c r="BI5" s="42"/>
      <c r="BJ5" s="42"/>
      <c r="BK5" s="42"/>
      <c r="BL5" s="42"/>
      <c r="BM5" s="43"/>
    </row>
    <row r="6" spans="1:65" ht="36.6" customHeight="1" x14ac:dyDescent="0.25">
      <c r="A6" s="59" t="s">
        <v>176</v>
      </c>
      <c r="B6" s="59"/>
      <c r="C6" s="59"/>
      <c r="D6" s="59"/>
      <c r="E6" s="59"/>
      <c r="F6" s="59"/>
      <c r="G6" s="2" t="s">
        <v>177</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row>
    <row r="7" spans="1:65" ht="31.15" customHeight="1" x14ac:dyDescent="0.25">
      <c r="A7" s="62" t="s">
        <v>0</v>
      </c>
      <c r="B7" s="62"/>
      <c r="C7" s="62"/>
      <c r="D7" s="62"/>
      <c r="E7" s="61" t="s">
        <v>1</v>
      </c>
      <c r="F7" s="61" t="s">
        <v>2</v>
      </c>
      <c r="G7" s="61" t="s">
        <v>3</v>
      </c>
      <c r="H7" s="57" t="s">
        <v>203</v>
      </c>
      <c r="I7" s="60" t="s">
        <v>188</v>
      </c>
      <c r="J7" s="60"/>
      <c r="K7" s="60"/>
      <c r="L7" s="60" t="s">
        <v>189</v>
      </c>
      <c r="M7" s="60"/>
      <c r="N7" s="60"/>
      <c r="O7" s="60" t="s">
        <v>190</v>
      </c>
      <c r="P7" s="60"/>
      <c r="Q7" s="60"/>
      <c r="R7" s="63" t="s">
        <v>202</v>
      </c>
      <c r="S7" s="64"/>
      <c r="T7" s="65"/>
      <c r="U7" s="60" t="s">
        <v>191</v>
      </c>
      <c r="V7" s="60"/>
      <c r="W7" s="60"/>
      <c r="X7" s="60" t="s">
        <v>192</v>
      </c>
      <c r="Y7" s="60"/>
      <c r="Z7" s="60"/>
      <c r="AA7" s="60" t="s">
        <v>193</v>
      </c>
      <c r="AB7" s="60"/>
      <c r="AC7" s="60"/>
      <c r="AD7" s="63" t="s">
        <v>186</v>
      </c>
      <c r="AE7" s="64"/>
      <c r="AF7" s="65"/>
      <c r="AG7" s="60" t="s">
        <v>185</v>
      </c>
      <c r="AH7" s="60"/>
      <c r="AI7" s="60"/>
      <c r="AJ7" s="63" t="s">
        <v>204</v>
      </c>
      <c r="AK7" s="64"/>
      <c r="AL7" s="65"/>
      <c r="AM7" s="60" t="s">
        <v>194</v>
      </c>
      <c r="AN7" s="60"/>
      <c r="AO7" s="60"/>
      <c r="AP7" s="60" t="s">
        <v>195</v>
      </c>
      <c r="AQ7" s="60"/>
      <c r="AR7" s="60"/>
      <c r="AS7" s="60" t="s">
        <v>196</v>
      </c>
      <c r="AT7" s="60"/>
      <c r="AU7" s="60"/>
      <c r="AV7" s="63" t="s">
        <v>187</v>
      </c>
      <c r="AW7" s="64"/>
      <c r="AX7" s="65"/>
      <c r="AY7" s="60" t="s">
        <v>197</v>
      </c>
      <c r="AZ7" s="60"/>
      <c r="BA7" s="60"/>
      <c r="BB7" s="60" t="s">
        <v>198</v>
      </c>
      <c r="BC7" s="60"/>
      <c r="BD7" s="60"/>
      <c r="BE7" s="60" t="s">
        <v>199</v>
      </c>
      <c r="BF7" s="60"/>
      <c r="BG7" s="60"/>
      <c r="BH7" s="60" t="s">
        <v>200</v>
      </c>
      <c r="BI7" s="60"/>
      <c r="BJ7" s="60"/>
      <c r="BK7" s="60" t="s">
        <v>201</v>
      </c>
      <c r="BL7" s="60"/>
      <c r="BM7" s="60"/>
    </row>
    <row r="8" spans="1:65" s="4" customFormat="1" ht="49.5" customHeight="1" x14ac:dyDescent="0.25">
      <c r="A8" s="5" t="s">
        <v>4</v>
      </c>
      <c r="B8" s="5" t="s">
        <v>5</v>
      </c>
      <c r="C8" s="5" t="s">
        <v>6</v>
      </c>
      <c r="D8" s="5" t="s">
        <v>55</v>
      </c>
      <c r="E8" s="61"/>
      <c r="F8" s="61"/>
      <c r="G8" s="61"/>
      <c r="H8" s="58"/>
      <c r="I8" s="5" t="s">
        <v>2</v>
      </c>
      <c r="J8" s="5" t="s">
        <v>3</v>
      </c>
      <c r="K8" s="5" t="s">
        <v>183</v>
      </c>
      <c r="L8" s="5" t="s">
        <v>2</v>
      </c>
      <c r="M8" s="5" t="s">
        <v>3</v>
      </c>
      <c r="N8" s="5" t="s">
        <v>183</v>
      </c>
      <c r="O8" s="5" t="s">
        <v>2</v>
      </c>
      <c r="P8" s="5" t="s">
        <v>3</v>
      </c>
      <c r="Q8" s="5" t="s">
        <v>183</v>
      </c>
      <c r="R8" s="5" t="s">
        <v>2</v>
      </c>
      <c r="S8" s="5" t="s">
        <v>3</v>
      </c>
      <c r="T8" s="5" t="s">
        <v>183</v>
      </c>
      <c r="U8" s="5" t="s">
        <v>48</v>
      </c>
      <c r="V8" s="5" t="s">
        <v>49</v>
      </c>
      <c r="W8" s="5" t="s">
        <v>50</v>
      </c>
      <c r="X8" s="5" t="s">
        <v>48</v>
      </c>
      <c r="Y8" s="5" t="s">
        <v>49</v>
      </c>
      <c r="Z8" s="5" t="s">
        <v>50</v>
      </c>
      <c r="AA8" s="5" t="s">
        <v>48</v>
      </c>
      <c r="AB8" s="5" t="s">
        <v>49</v>
      </c>
      <c r="AC8" s="5" t="s">
        <v>50</v>
      </c>
      <c r="AD8" s="5" t="s">
        <v>48</v>
      </c>
      <c r="AE8" s="5" t="s">
        <v>49</v>
      </c>
      <c r="AF8" s="5" t="s">
        <v>50</v>
      </c>
      <c r="AG8" s="5" t="s">
        <v>48</v>
      </c>
      <c r="AH8" s="5" t="s">
        <v>49</v>
      </c>
      <c r="AI8" s="5" t="s">
        <v>50</v>
      </c>
      <c r="AJ8" s="5" t="s">
        <v>48</v>
      </c>
      <c r="AK8" s="5" t="s">
        <v>49</v>
      </c>
      <c r="AL8" s="5" t="s">
        <v>50</v>
      </c>
      <c r="AM8" s="5" t="s">
        <v>48</v>
      </c>
      <c r="AN8" s="5" t="s">
        <v>49</v>
      </c>
      <c r="AO8" s="5" t="s">
        <v>50</v>
      </c>
      <c r="AP8" s="5" t="s">
        <v>48</v>
      </c>
      <c r="AQ8" s="5" t="s">
        <v>49</v>
      </c>
      <c r="AR8" s="5" t="s">
        <v>50</v>
      </c>
      <c r="AS8" s="5" t="s">
        <v>48</v>
      </c>
      <c r="AT8" s="5" t="s">
        <v>49</v>
      </c>
      <c r="AU8" s="5" t="s">
        <v>50</v>
      </c>
      <c r="AV8" s="5" t="s">
        <v>48</v>
      </c>
      <c r="AW8" s="5" t="s">
        <v>49</v>
      </c>
      <c r="AX8" s="5" t="s">
        <v>50</v>
      </c>
      <c r="AY8" s="5" t="s">
        <v>48</v>
      </c>
      <c r="AZ8" s="5" t="s">
        <v>49</v>
      </c>
      <c r="BA8" s="5" t="s">
        <v>50</v>
      </c>
      <c r="BB8" s="5" t="s">
        <v>48</v>
      </c>
      <c r="BC8" s="5" t="s">
        <v>49</v>
      </c>
      <c r="BD8" s="5" t="s">
        <v>50</v>
      </c>
      <c r="BE8" s="5" t="s">
        <v>48</v>
      </c>
      <c r="BF8" s="5" t="s">
        <v>49</v>
      </c>
      <c r="BG8" s="5" t="s">
        <v>50</v>
      </c>
      <c r="BH8" s="5" t="s">
        <v>48</v>
      </c>
      <c r="BI8" s="5" t="s">
        <v>49</v>
      </c>
      <c r="BJ8" s="5" t="s">
        <v>50</v>
      </c>
      <c r="BK8" s="5" t="s">
        <v>48</v>
      </c>
      <c r="BL8" s="5" t="s">
        <v>49</v>
      </c>
      <c r="BM8" s="5" t="s">
        <v>50</v>
      </c>
    </row>
    <row r="9" spans="1:65" s="14" customFormat="1" ht="58.5" customHeight="1" x14ac:dyDescent="0.25">
      <c r="A9" s="11" t="s">
        <v>75</v>
      </c>
      <c r="B9" s="11" t="s">
        <v>56</v>
      </c>
      <c r="C9" s="6" t="s">
        <v>76</v>
      </c>
      <c r="D9" s="7">
        <v>0.85</v>
      </c>
      <c r="E9" s="8" t="s">
        <v>151</v>
      </c>
      <c r="F9" s="6" t="s">
        <v>80</v>
      </c>
      <c r="G9" s="6" t="s">
        <v>81</v>
      </c>
      <c r="H9" s="11" t="s">
        <v>150</v>
      </c>
      <c r="I9" s="9">
        <v>25</v>
      </c>
      <c r="J9" s="9">
        <v>27</v>
      </c>
      <c r="K9" s="10">
        <f>I9/J9</f>
        <v>0.92592592592592593</v>
      </c>
      <c r="L9" s="9">
        <v>20</v>
      </c>
      <c r="M9" s="9">
        <v>21</v>
      </c>
      <c r="N9" s="10">
        <f>L9/M9</f>
        <v>0.95238095238095233</v>
      </c>
      <c r="O9" s="9">
        <v>19</v>
      </c>
      <c r="P9" s="9">
        <v>27</v>
      </c>
      <c r="Q9" s="10">
        <f>O9/P9</f>
        <v>0.70370370370370372</v>
      </c>
      <c r="R9" s="11">
        <f>I9+L9+O9</f>
        <v>64</v>
      </c>
      <c r="S9" s="11">
        <f>J9+M9+P9</f>
        <v>75</v>
      </c>
      <c r="T9" s="10">
        <f>R9/S9</f>
        <v>0.85333333333333339</v>
      </c>
      <c r="U9" s="9">
        <v>25</v>
      </c>
      <c r="V9" s="9">
        <v>31</v>
      </c>
      <c r="W9" s="10">
        <f>U9/V9</f>
        <v>0.80645161290322576</v>
      </c>
      <c r="X9" s="9">
        <v>26</v>
      </c>
      <c r="Y9" s="9">
        <v>28</v>
      </c>
      <c r="Z9" s="10">
        <f>X9/Y9</f>
        <v>0.9285714285714286</v>
      </c>
      <c r="AA9" s="9">
        <v>24</v>
      </c>
      <c r="AB9" s="9">
        <v>27</v>
      </c>
      <c r="AC9" s="10">
        <f>AA9/AB9</f>
        <v>0.88888888888888884</v>
      </c>
      <c r="AD9" s="34"/>
      <c r="AE9" s="34"/>
      <c r="AF9" s="34"/>
      <c r="AG9" s="9"/>
      <c r="AH9" s="9"/>
      <c r="AI9" s="10"/>
      <c r="AJ9" s="12">
        <f>U9+X9+AA9</f>
        <v>75</v>
      </c>
      <c r="AK9" s="12">
        <f>V9+Y9+AB9</f>
        <v>86</v>
      </c>
      <c r="AL9" s="10">
        <f>AJ9/AK9</f>
        <v>0.87209302325581395</v>
      </c>
      <c r="AM9" s="9">
        <v>25</v>
      </c>
      <c r="AN9" s="9">
        <v>33</v>
      </c>
      <c r="AO9" s="10">
        <f>AM9/AN9</f>
        <v>0.75757575757575757</v>
      </c>
      <c r="AP9" s="9">
        <v>26</v>
      </c>
      <c r="AQ9" s="9">
        <v>27</v>
      </c>
      <c r="AR9" s="10">
        <f>AP9/AQ9</f>
        <v>0.96296296296296291</v>
      </c>
      <c r="AS9" s="9"/>
      <c r="AT9" s="9"/>
      <c r="AU9" s="10"/>
      <c r="AV9" s="13"/>
      <c r="AW9" s="13"/>
      <c r="AX9" s="10"/>
      <c r="AY9" s="9"/>
      <c r="BA9" s="10"/>
      <c r="BB9" s="9"/>
      <c r="BC9" s="9"/>
      <c r="BD9" s="10"/>
      <c r="BE9" s="9"/>
      <c r="BF9" s="9"/>
      <c r="BG9" s="10"/>
      <c r="BH9" s="9"/>
      <c r="BI9" s="9"/>
      <c r="BJ9" s="10"/>
      <c r="BK9" s="9"/>
      <c r="BL9" s="9"/>
      <c r="BM9" s="10"/>
    </row>
    <row r="10" spans="1:65" s="14" customFormat="1" ht="71.25" customHeight="1" x14ac:dyDescent="0.25">
      <c r="A10" s="11" t="s">
        <v>75</v>
      </c>
      <c r="B10" s="11" t="s">
        <v>57</v>
      </c>
      <c r="C10" s="8" t="s">
        <v>77</v>
      </c>
      <c r="D10" s="7">
        <v>1</v>
      </c>
      <c r="E10" s="8" t="s">
        <v>152</v>
      </c>
      <c r="F10" s="6" t="s">
        <v>78</v>
      </c>
      <c r="G10" s="6" t="s">
        <v>79</v>
      </c>
      <c r="H10" s="11" t="s">
        <v>150</v>
      </c>
      <c r="I10" s="9">
        <v>27</v>
      </c>
      <c r="J10" s="9">
        <v>27</v>
      </c>
      <c r="K10" s="10">
        <f t="shared" ref="K10:K19" si="0">I10/J10</f>
        <v>1</v>
      </c>
      <c r="L10" s="9">
        <v>21</v>
      </c>
      <c r="M10" s="9">
        <v>21</v>
      </c>
      <c r="N10" s="10">
        <f t="shared" ref="N10:N11" si="1">L10/M10</f>
        <v>1</v>
      </c>
      <c r="O10" s="9">
        <v>27</v>
      </c>
      <c r="P10" s="9">
        <v>27</v>
      </c>
      <c r="Q10" s="10">
        <f t="shared" ref="Q10:Q11" si="2">O10/P10</f>
        <v>1</v>
      </c>
      <c r="R10" s="19">
        <v>75</v>
      </c>
      <c r="S10" s="11">
        <f t="shared" ref="S10:S14" si="3">J10+M10+P10</f>
        <v>75</v>
      </c>
      <c r="T10" s="10">
        <f t="shared" ref="T10:T11" si="4">R10/S10</f>
        <v>1</v>
      </c>
      <c r="U10" s="9">
        <v>31</v>
      </c>
      <c r="V10" s="9">
        <v>31</v>
      </c>
      <c r="W10" s="10">
        <f t="shared" ref="W10:W36" si="5">U10/V10</f>
        <v>1</v>
      </c>
      <c r="X10" s="9">
        <v>28</v>
      </c>
      <c r="Y10" s="9">
        <v>28</v>
      </c>
      <c r="Z10" s="10">
        <f t="shared" ref="Z10:Z36" si="6">X10/Y10</f>
        <v>1</v>
      </c>
      <c r="AA10" s="9">
        <v>27</v>
      </c>
      <c r="AB10" s="9">
        <v>27</v>
      </c>
      <c r="AC10" s="10">
        <f t="shared" ref="AC10:AC36" si="7">AA10/AB10</f>
        <v>1</v>
      </c>
      <c r="AD10" s="34"/>
      <c r="AE10" s="34"/>
      <c r="AF10" s="34"/>
      <c r="AG10" s="9"/>
      <c r="AH10" s="9"/>
      <c r="AI10" s="10"/>
      <c r="AJ10" s="12">
        <f t="shared" ref="AJ10:AJ41" si="8">U10+X10+AA10</f>
        <v>86</v>
      </c>
      <c r="AK10" s="12">
        <f t="shared" ref="AK10:AK41" si="9">V10+Y10+AB10</f>
        <v>86</v>
      </c>
      <c r="AL10" s="10">
        <f t="shared" ref="AL10:AL41" si="10">AJ10/AK10</f>
        <v>1</v>
      </c>
      <c r="AM10" s="9">
        <v>33</v>
      </c>
      <c r="AN10" s="9">
        <v>33</v>
      </c>
      <c r="AO10" s="10">
        <f>AM10/AN10</f>
        <v>1</v>
      </c>
      <c r="AP10" s="9">
        <v>27</v>
      </c>
      <c r="AQ10" s="9">
        <v>27</v>
      </c>
      <c r="AR10" s="10">
        <f>AP10/AQ10</f>
        <v>1</v>
      </c>
      <c r="AS10" s="9"/>
      <c r="AT10" s="9"/>
      <c r="AU10" s="10"/>
      <c r="AV10" s="13"/>
      <c r="AW10" s="13"/>
      <c r="AX10" s="10"/>
      <c r="AY10" s="9"/>
      <c r="AZ10" s="9"/>
      <c r="BA10" s="10"/>
      <c r="BB10" s="9"/>
      <c r="BC10" s="9"/>
      <c r="BD10" s="10"/>
      <c r="BE10" s="9"/>
      <c r="BF10" s="9"/>
      <c r="BG10" s="10"/>
      <c r="BH10" s="9"/>
      <c r="BI10" s="9"/>
      <c r="BJ10" s="10"/>
      <c r="BK10" s="9"/>
      <c r="BL10" s="9"/>
      <c r="BM10" s="10"/>
    </row>
    <row r="11" spans="1:65" s="14" customFormat="1" ht="102.75" customHeight="1" x14ac:dyDescent="0.25">
      <c r="A11" s="11" t="s">
        <v>75</v>
      </c>
      <c r="B11" s="11" t="s">
        <v>58</v>
      </c>
      <c r="C11" s="15" t="s">
        <v>82</v>
      </c>
      <c r="D11" s="6">
        <v>0</v>
      </c>
      <c r="E11" s="15" t="s">
        <v>153</v>
      </c>
      <c r="F11" s="6" t="s">
        <v>83</v>
      </c>
      <c r="G11" s="6" t="s">
        <v>178</v>
      </c>
      <c r="H11" s="11" t="s">
        <v>154</v>
      </c>
      <c r="I11" s="9">
        <v>0</v>
      </c>
      <c r="J11" s="9">
        <v>6</v>
      </c>
      <c r="K11" s="10">
        <f t="shared" si="0"/>
        <v>0</v>
      </c>
      <c r="L11" s="9">
        <v>0</v>
      </c>
      <c r="M11" s="9">
        <v>7</v>
      </c>
      <c r="N11" s="10">
        <f t="shared" si="1"/>
        <v>0</v>
      </c>
      <c r="O11" s="9">
        <v>0</v>
      </c>
      <c r="P11" s="9">
        <v>6</v>
      </c>
      <c r="Q11" s="10">
        <f t="shared" si="2"/>
        <v>0</v>
      </c>
      <c r="R11" s="11">
        <v>0</v>
      </c>
      <c r="S11" s="11">
        <f t="shared" si="3"/>
        <v>19</v>
      </c>
      <c r="T11" s="10">
        <f t="shared" si="4"/>
        <v>0</v>
      </c>
      <c r="U11" s="9">
        <v>0</v>
      </c>
      <c r="V11" s="9">
        <v>12</v>
      </c>
      <c r="W11" s="10">
        <f t="shared" si="5"/>
        <v>0</v>
      </c>
      <c r="X11" s="9">
        <v>0</v>
      </c>
      <c r="Y11" s="9">
        <v>8</v>
      </c>
      <c r="Z11" s="10">
        <f t="shared" si="6"/>
        <v>0</v>
      </c>
      <c r="AA11" s="9">
        <v>0</v>
      </c>
      <c r="AB11" s="9">
        <v>1</v>
      </c>
      <c r="AC11" s="10">
        <f t="shared" si="7"/>
        <v>0</v>
      </c>
      <c r="AD11" s="34"/>
      <c r="AE11" s="34"/>
      <c r="AF11" s="34"/>
      <c r="AG11" s="9"/>
      <c r="AH11" s="9"/>
      <c r="AI11" s="11"/>
      <c r="AJ11" s="12">
        <f t="shared" si="8"/>
        <v>0</v>
      </c>
      <c r="AK11" s="12">
        <f t="shared" si="9"/>
        <v>21</v>
      </c>
      <c r="AL11" s="10">
        <f t="shared" si="10"/>
        <v>0</v>
      </c>
      <c r="AM11" s="9">
        <v>0</v>
      </c>
      <c r="AN11" s="9">
        <v>4</v>
      </c>
      <c r="AO11" s="10">
        <f>AM11/AN11</f>
        <v>0</v>
      </c>
      <c r="AP11" s="9">
        <v>0</v>
      </c>
      <c r="AQ11" s="9">
        <v>9</v>
      </c>
      <c r="AR11" s="10">
        <f>AP11/AQ11</f>
        <v>0</v>
      </c>
      <c r="AS11" s="9"/>
      <c r="AT11" s="9"/>
      <c r="AU11" s="11"/>
      <c r="AV11" s="13"/>
      <c r="AW11" s="13"/>
      <c r="AX11" s="10"/>
      <c r="AY11" s="9"/>
      <c r="AZ11" s="9"/>
      <c r="BA11" s="11"/>
      <c r="BB11" s="9"/>
      <c r="BC11" s="9"/>
      <c r="BD11" s="11"/>
      <c r="BE11" s="9"/>
      <c r="BF11" s="9"/>
      <c r="BG11" s="11"/>
      <c r="BH11" s="9"/>
      <c r="BI11" s="9"/>
      <c r="BJ11" s="11"/>
      <c r="BK11" s="9"/>
      <c r="BL11" s="9"/>
      <c r="BM11" s="16"/>
    </row>
    <row r="12" spans="1:65" s="14" customFormat="1" ht="73.5" customHeight="1" x14ac:dyDescent="0.25">
      <c r="A12" s="11" t="s">
        <v>75</v>
      </c>
      <c r="B12" s="11" t="s">
        <v>59</v>
      </c>
      <c r="C12" s="8" t="s">
        <v>84</v>
      </c>
      <c r="D12" s="6">
        <v>0</v>
      </c>
      <c r="E12" s="8" t="s">
        <v>155</v>
      </c>
      <c r="F12" s="6" t="s">
        <v>85</v>
      </c>
      <c r="G12" s="6" t="s">
        <v>86</v>
      </c>
      <c r="H12" s="11">
        <v>0</v>
      </c>
      <c r="I12" s="9">
        <v>0</v>
      </c>
      <c r="J12" s="9">
        <v>0</v>
      </c>
      <c r="K12" s="10">
        <v>0</v>
      </c>
      <c r="L12" s="9">
        <v>0</v>
      </c>
      <c r="M12" s="9">
        <v>0</v>
      </c>
      <c r="N12" s="10">
        <v>0</v>
      </c>
      <c r="O12" s="9">
        <v>1</v>
      </c>
      <c r="P12" s="9">
        <v>0</v>
      </c>
      <c r="Q12" s="10">
        <f>O111</f>
        <v>0</v>
      </c>
      <c r="R12" s="11">
        <v>1</v>
      </c>
      <c r="S12" s="11">
        <f t="shared" si="3"/>
        <v>0</v>
      </c>
      <c r="T12" s="10">
        <v>0</v>
      </c>
      <c r="U12" s="9">
        <v>0</v>
      </c>
      <c r="V12" s="9">
        <v>0</v>
      </c>
      <c r="W12" s="10">
        <v>0</v>
      </c>
      <c r="X12" s="9">
        <v>0</v>
      </c>
      <c r="Y12" s="9">
        <v>0</v>
      </c>
      <c r="Z12" s="10">
        <v>0</v>
      </c>
      <c r="AA12" s="9">
        <v>0</v>
      </c>
      <c r="AB12" s="9">
        <v>0</v>
      </c>
      <c r="AC12" s="10">
        <v>0</v>
      </c>
      <c r="AD12" s="34"/>
      <c r="AE12" s="34"/>
      <c r="AF12" s="34"/>
      <c r="AG12" s="9"/>
      <c r="AH12" s="9"/>
      <c r="AI12" s="11"/>
      <c r="AJ12" s="12">
        <f t="shared" si="8"/>
        <v>0</v>
      </c>
      <c r="AK12" s="12">
        <f t="shared" si="9"/>
        <v>0</v>
      </c>
      <c r="AL12" s="10">
        <v>0</v>
      </c>
      <c r="AM12" s="9">
        <v>0</v>
      </c>
      <c r="AN12" s="9">
        <v>0</v>
      </c>
      <c r="AO12" s="10">
        <v>0</v>
      </c>
      <c r="AP12" s="9">
        <v>0</v>
      </c>
      <c r="AQ12" s="9">
        <v>0</v>
      </c>
      <c r="AR12" s="10">
        <v>0</v>
      </c>
      <c r="AS12" s="9"/>
      <c r="AT12" s="9"/>
      <c r="AU12" s="11"/>
      <c r="AV12" s="13"/>
      <c r="AW12" s="13"/>
      <c r="AX12" s="10"/>
      <c r="AY12" s="9"/>
      <c r="AZ12" s="9"/>
      <c r="BA12" s="11"/>
      <c r="BB12" s="9"/>
      <c r="BC12" s="9"/>
      <c r="BD12" s="11"/>
      <c r="BE12" s="9"/>
      <c r="BF12" s="9"/>
      <c r="BG12" s="11"/>
      <c r="BH12" s="9"/>
      <c r="BI12" s="9"/>
      <c r="BJ12" s="11"/>
      <c r="BK12" s="9"/>
      <c r="BL12" s="9"/>
      <c r="BM12" s="10"/>
    </row>
    <row r="13" spans="1:65" s="14" customFormat="1" ht="45" x14ac:dyDescent="0.25">
      <c r="A13" s="11" t="s">
        <v>75</v>
      </c>
      <c r="B13" s="11" t="s">
        <v>60</v>
      </c>
      <c r="C13" s="8" t="s">
        <v>87</v>
      </c>
      <c r="D13" s="7">
        <v>1</v>
      </c>
      <c r="E13" s="8" t="s">
        <v>156</v>
      </c>
      <c r="F13" s="6" t="s">
        <v>88</v>
      </c>
      <c r="G13" s="6" t="s">
        <v>89</v>
      </c>
      <c r="H13" s="11" t="s">
        <v>150</v>
      </c>
      <c r="I13" s="9">
        <v>6</v>
      </c>
      <c r="J13" s="9">
        <v>6</v>
      </c>
      <c r="K13" s="10">
        <f t="shared" si="0"/>
        <v>1</v>
      </c>
      <c r="L13" s="9">
        <v>7</v>
      </c>
      <c r="M13" s="9">
        <v>7</v>
      </c>
      <c r="N13" s="10">
        <f t="shared" ref="N13:N27" si="11">L13/M13</f>
        <v>1</v>
      </c>
      <c r="O13" s="9">
        <v>6</v>
      </c>
      <c r="P13" s="9">
        <v>6</v>
      </c>
      <c r="Q13" s="10">
        <f t="shared" ref="Q13:Q27" si="12">O13/P13</f>
        <v>1</v>
      </c>
      <c r="R13" s="11">
        <v>19</v>
      </c>
      <c r="S13" s="11">
        <f t="shared" si="3"/>
        <v>19</v>
      </c>
      <c r="T13" s="10">
        <f t="shared" ref="T13:T27" si="13">R13/S13</f>
        <v>1</v>
      </c>
      <c r="U13" s="9">
        <v>12</v>
      </c>
      <c r="V13" s="9">
        <v>12</v>
      </c>
      <c r="W13" s="10">
        <f t="shared" si="5"/>
        <v>1</v>
      </c>
      <c r="X13" s="9">
        <v>8</v>
      </c>
      <c r="Y13" s="9">
        <v>8</v>
      </c>
      <c r="Z13" s="10">
        <f t="shared" si="6"/>
        <v>1</v>
      </c>
      <c r="AA13" s="9">
        <v>1</v>
      </c>
      <c r="AB13" s="9">
        <v>1</v>
      </c>
      <c r="AC13" s="10">
        <f t="shared" si="7"/>
        <v>1</v>
      </c>
      <c r="AD13" s="34"/>
      <c r="AE13" s="34"/>
      <c r="AF13" s="34"/>
      <c r="AG13" s="9"/>
      <c r="AH13" s="9"/>
      <c r="AI13" s="10"/>
      <c r="AJ13" s="12">
        <f t="shared" si="8"/>
        <v>21</v>
      </c>
      <c r="AK13" s="12">
        <f t="shared" si="9"/>
        <v>21</v>
      </c>
      <c r="AL13" s="10">
        <f t="shared" si="10"/>
        <v>1</v>
      </c>
      <c r="AM13" s="9">
        <v>4</v>
      </c>
      <c r="AN13" s="9">
        <v>4</v>
      </c>
      <c r="AO13" s="10">
        <f>AM13/AN13</f>
        <v>1</v>
      </c>
      <c r="AP13" s="9">
        <v>9</v>
      </c>
      <c r="AQ13" s="9">
        <v>9</v>
      </c>
      <c r="AR13" s="10">
        <f>AP13/AQ13</f>
        <v>1</v>
      </c>
      <c r="AS13" s="9"/>
      <c r="AT13" s="9"/>
      <c r="AU13" s="10"/>
      <c r="AV13" s="13"/>
      <c r="AW13" s="13"/>
      <c r="AX13" s="10"/>
      <c r="AY13" s="9"/>
      <c r="AZ13" s="9"/>
      <c r="BA13" s="10"/>
      <c r="BB13" s="9"/>
      <c r="BC13" s="9"/>
      <c r="BD13" s="10"/>
      <c r="BE13" s="9"/>
      <c r="BF13" s="9"/>
      <c r="BG13" s="10"/>
      <c r="BH13" s="9"/>
      <c r="BI13" s="9"/>
      <c r="BJ13" s="10"/>
      <c r="BK13" s="9"/>
      <c r="BL13" s="9"/>
      <c r="BM13" s="10"/>
    </row>
    <row r="14" spans="1:65" s="14" customFormat="1" ht="78" customHeight="1" x14ac:dyDescent="0.25">
      <c r="A14" s="11" t="s">
        <v>75</v>
      </c>
      <c r="B14" s="11" t="s">
        <v>61</v>
      </c>
      <c r="C14" s="8" t="s">
        <v>90</v>
      </c>
      <c r="D14" s="6"/>
      <c r="E14" s="8" t="s">
        <v>157</v>
      </c>
      <c r="F14" s="6" t="s">
        <v>91</v>
      </c>
      <c r="G14" s="6" t="s">
        <v>92</v>
      </c>
      <c r="H14" s="11" t="s">
        <v>158</v>
      </c>
      <c r="I14" s="9">
        <v>0</v>
      </c>
      <c r="J14" s="9">
        <v>206</v>
      </c>
      <c r="K14" s="10">
        <f t="shared" si="0"/>
        <v>0</v>
      </c>
      <c r="L14" s="9">
        <v>0</v>
      </c>
      <c r="M14" s="9">
        <v>117</v>
      </c>
      <c r="N14" s="10">
        <f t="shared" si="11"/>
        <v>0</v>
      </c>
      <c r="O14" s="9">
        <v>0</v>
      </c>
      <c r="P14" s="9">
        <v>110</v>
      </c>
      <c r="Q14" s="10">
        <f t="shared" si="12"/>
        <v>0</v>
      </c>
      <c r="R14" s="12">
        <f>I14+L14+O14</f>
        <v>0</v>
      </c>
      <c r="S14" s="11">
        <f t="shared" si="3"/>
        <v>433</v>
      </c>
      <c r="T14" s="10">
        <f t="shared" si="13"/>
        <v>0</v>
      </c>
      <c r="U14" s="9">
        <v>0</v>
      </c>
      <c r="V14" s="9">
        <v>640</v>
      </c>
      <c r="W14" s="10">
        <f t="shared" si="5"/>
        <v>0</v>
      </c>
      <c r="X14" s="9">
        <v>0</v>
      </c>
      <c r="Y14" s="9">
        <v>155</v>
      </c>
      <c r="Z14" s="10">
        <v>0</v>
      </c>
      <c r="AA14" s="9">
        <v>0</v>
      </c>
      <c r="AB14" s="9">
        <v>252</v>
      </c>
      <c r="AC14" s="10">
        <v>0</v>
      </c>
      <c r="AD14" s="34"/>
      <c r="AE14" s="34"/>
      <c r="AF14" s="34"/>
      <c r="AG14" s="9"/>
      <c r="AH14" s="9"/>
      <c r="AI14" s="17"/>
      <c r="AJ14" s="12">
        <f t="shared" si="8"/>
        <v>0</v>
      </c>
      <c r="AK14" s="12">
        <f>V14+Y14+AB14</f>
        <v>1047</v>
      </c>
      <c r="AL14" s="10">
        <f t="shared" si="10"/>
        <v>0</v>
      </c>
      <c r="AM14" s="9">
        <v>0</v>
      </c>
      <c r="AN14" s="9">
        <v>20</v>
      </c>
      <c r="AO14" s="17">
        <f>AM14/AN14</f>
        <v>0</v>
      </c>
      <c r="AP14" s="9">
        <v>0</v>
      </c>
      <c r="AQ14" s="9">
        <v>202</v>
      </c>
      <c r="AR14" s="17">
        <f>AP14/AQ14</f>
        <v>0</v>
      </c>
      <c r="AS14" s="9"/>
      <c r="AT14" s="9"/>
      <c r="AU14" s="17"/>
      <c r="AV14" s="13"/>
      <c r="AW14" s="13"/>
      <c r="AX14" s="10"/>
      <c r="AY14" s="9"/>
      <c r="AZ14" s="9"/>
      <c r="BA14" s="17"/>
      <c r="BB14" s="9"/>
      <c r="BC14" s="9"/>
      <c r="BD14" s="17"/>
      <c r="BE14" s="9"/>
      <c r="BF14" s="9"/>
      <c r="BG14" s="17"/>
      <c r="BH14" s="9"/>
      <c r="BI14" s="9"/>
      <c r="BJ14" s="12"/>
      <c r="BK14" s="9"/>
      <c r="BL14" s="9"/>
      <c r="BM14" s="12"/>
    </row>
    <row r="15" spans="1:65" s="14" customFormat="1" ht="123.75" customHeight="1" x14ac:dyDescent="0.25">
      <c r="A15" s="11" t="s">
        <v>75</v>
      </c>
      <c r="B15" s="11" t="s">
        <v>62</v>
      </c>
      <c r="C15" s="8" t="s">
        <v>93</v>
      </c>
      <c r="D15" s="6" t="s">
        <v>181</v>
      </c>
      <c r="E15" s="8" t="s">
        <v>159</v>
      </c>
      <c r="F15" s="6" t="s">
        <v>94</v>
      </c>
      <c r="G15" s="6" t="s">
        <v>95</v>
      </c>
      <c r="H15" s="11" t="s">
        <v>150</v>
      </c>
      <c r="I15" s="9">
        <v>0</v>
      </c>
      <c r="J15" s="9">
        <v>206</v>
      </c>
      <c r="K15" s="10">
        <f t="shared" si="0"/>
        <v>0</v>
      </c>
      <c r="L15" s="9">
        <v>0</v>
      </c>
      <c r="M15" s="9">
        <v>117</v>
      </c>
      <c r="N15" s="10">
        <f t="shared" si="11"/>
        <v>0</v>
      </c>
      <c r="O15" s="9">
        <v>0</v>
      </c>
      <c r="P15" s="9">
        <v>110</v>
      </c>
      <c r="Q15" s="10">
        <f t="shared" si="12"/>
        <v>0</v>
      </c>
      <c r="R15" s="12">
        <v>0</v>
      </c>
      <c r="S15" s="12">
        <f>J15+M15+P15</f>
        <v>433</v>
      </c>
      <c r="T15" s="10">
        <f t="shared" si="13"/>
        <v>0</v>
      </c>
      <c r="U15" s="9">
        <v>0</v>
      </c>
      <c r="V15" s="9">
        <v>640</v>
      </c>
      <c r="W15" s="10">
        <f t="shared" si="5"/>
        <v>0</v>
      </c>
      <c r="X15" s="9">
        <v>0</v>
      </c>
      <c r="Y15" s="9">
        <v>155</v>
      </c>
      <c r="Z15" s="10">
        <f t="shared" si="6"/>
        <v>0</v>
      </c>
      <c r="AA15" s="9">
        <v>0</v>
      </c>
      <c r="AB15" s="9">
        <v>252</v>
      </c>
      <c r="AC15" s="10">
        <f t="shared" si="7"/>
        <v>0</v>
      </c>
      <c r="AD15" s="34"/>
      <c r="AE15" s="34"/>
      <c r="AF15" s="34"/>
      <c r="AG15" s="9"/>
      <c r="AH15" s="9"/>
      <c r="AI15" s="11"/>
      <c r="AJ15" s="12">
        <f t="shared" si="8"/>
        <v>0</v>
      </c>
      <c r="AK15" s="12">
        <f t="shared" si="9"/>
        <v>1047</v>
      </c>
      <c r="AL15" s="10">
        <f t="shared" si="10"/>
        <v>0</v>
      </c>
      <c r="AM15" s="9">
        <v>0</v>
      </c>
      <c r="AN15" s="9">
        <v>168</v>
      </c>
      <c r="AO15" s="17">
        <f>AM15/AN15</f>
        <v>0</v>
      </c>
      <c r="AP15" s="9">
        <v>0</v>
      </c>
      <c r="AQ15" s="9">
        <v>202</v>
      </c>
      <c r="AR15" s="17">
        <f>AP15/AQ15</f>
        <v>0</v>
      </c>
      <c r="AS15" s="9"/>
      <c r="AT15" s="9"/>
      <c r="AU15" s="17"/>
      <c r="AV15" s="13"/>
      <c r="AW15" s="13"/>
      <c r="AX15" s="10"/>
      <c r="AY15" s="9"/>
      <c r="AZ15" s="9"/>
      <c r="BA15" s="17"/>
      <c r="BB15" s="9"/>
      <c r="BC15" s="9"/>
      <c r="BD15" s="17"/>
      <c r="BE15" s="9"/>
      <c r="BF15" s="9"/>
      <c r="BG15" s="17"/>
      <c r="BH15" s="9"/>
      <c r="BI15" s="9"/>
      <c r="BJ15" s="11"/>
      <c r="BK15" s="9"/>
      <c r="BL15" s="9"/>
      <c r="BM15" s="12"/>
    </row>
    <row r="16" spans="1:65" s="14" customFormat="1" ht="96" customHeight="1" x14ac:dyDescent="0.25">
      <c r="A16" s="11" t="s">
        <v>75</v>
      </c>
      <c r="B16" s="11" t="s">
        <v>63</v>
      </c>
      <c r="C16" s="8" t="s">
        <v>96</v>
      </c>
      <c r="D16" s="6" t="s">
        <v>182</v>
      </c>
      <c r="E16" s="8" t="s">
        <v>160</v>
      </c>
      <c r="F16" s="6" t="s">
        <v>97</v>
      </c>
      <c r="G16" s="6" t="s">
        <v>98</v>
      </c>
      <c r="H16" s="11" t="s">
        <v>150</v>
      </c>
      <c r="I16" s="9">
        <v>0</v>
      </c>
      <c r="J16" s="9">
        <v>36</v>
      </c>
      <c r="K16" s="10">
        <f t="shared" si="0"/>
        <v>0</v>
      </c>
      <c r="L16" s="9">
        <v>0</v>
      </c>
      <c r="M16" s="9">
        <v>43</v>
      </c>
      <c r="N16" s="10">
        <f t="shared" si="11"/>
        <v>0</v>
      </c>
      <c r="O16" s="9">
        <v>0</v>
      </c>
      <c r="P16" s="9">
        <v>39</v>
      </c>
      <c r="Q16" s="10">
        <f t="shared" si="12"/>
        <v>0</v>
      </c>
      <c r="R16" s="12">
        <v>0</v>
      </c>
      <c r="S16" s="12">
        <f>J16+M16+P16</f>
        <v>118</v>
      </c>
      <c r="T16" s="10">
        <f t="shared" si="13"/>
        <v>0</v>
      </c>
      <c r="U16" s="9">
        <v>0</v>
      </c>
      <c r="V16" s="9">
        <v>750</v>
      </c>
      <c r="W16" s="10">
        <f t="shared" si="5"/>
        <v>0</v>
      </c>
      <c r="X16" s="9">
        <v>0</v>
      </c>
      <c r="Y16" s="9">
        <v>73</v>
      </c>
      <c r="Z16" s="10">
        <f t="shared" si="6"/>
        <v>0</v>
      </c>
      <c r="AA16" s="9">
        <v>0</v>
      </c>
      <c r="AB16" s="9">
        <v>30</v>
      </c>
      <c r="AC16" s="10">
        <f t="shared" si="7"/>
        <v>0</v>
      </c>
      <c r="AD16" s="34"/>
      <c r="AE16" s="34"/>
      <c r="AF16" s="34"/>
      <c r="AG16" s="9"/>
      <c r="AH16" s="9"/>
      <c r="AI16" s="11"/>
      <c r="AJ16" s="12">
        <f t="shared" si="8"/>
        <v>0</v>
      </c>
      <c r="AK16" s="12">
        <f t="shared" si="9"/>
        <v>853</v>
      </c>
      <c r="AL16" s="10">
        <f t="shared" si="10"/>
        <v>0</v>
      </c>
      <c r="AM16" s="9">
        <v>0</v>
      </c>
      <c r="AN16" s="9">
        <v>30</v>
      </c>
      <c r="AO16" s="17">
        <f>AM16/AN16</f>
        <v>0</v>
      </c>
      <c r="AP16" s="9">
        <v>0</v>
      </c>
      <c r="AQ16" s="9">
        <v>21</v>
      </c>
      <c r="AR16" s="17">
        <f>AP16/AQ16</f>
        <v>0</v>
      </c>
      <c r="AS16" s="9"/>
      <c r="AT16" s="9"/>
      <c r="AU16" s="17"/>
      <c r="AV16" s="13"/>
      <c r="AW16" s="13"/>
      <c r="AX16" s="10"/>
      <c r="AY16" s="9"/>
      <c r="AZ16" s="9"/>
      <c r="BA16" s="17"/>
      <c r="BB16" s="9"/>
      <c r="BC16" s="9"/>
      <c r="BD16" s="17"/>
      <c r="BE16" s="9"/>
      <c r="BF16" s="9"/>
      <c r="BG16" s="17"/>
      <c r="BH16" s="9"/>
      <c r="BI16" s="9"/>
      <c r="BJ16" s="11"/>
      <c r="BK16" s="9"/>
      <c r="BL16" s="9"/>
      <c r="BM16" s="12"/>
    </row>
    <row r="17" spans="1:65" s="14" customFormat="1" ht="53.25" customHeight="1" x14ac:dyDescent="0.25">
      <c r="A17" s="11" t="s">
        <v>75</v>
      </c>
      <c r="B17" s="11" t="s">
        <v>64</v>
      </c>
      <c r="C17" s="8" t="s">
        <v>99</v>
      </c>
      <c r="D17" s="7">
        <v>1</v>
      </c>
      <c r="E17" s="8" t="s">
        <v>161</v>
      </c>
      <c r="F17" s="6" t="s">
        <v>100</v>
      </c>
      <c r="G17" s="6" t="s">
        <v>79</v>
      </c>
      <c r="H17" s="11" t="s">
        <v>150</v>
      </c>
      <c r="I17" s="9">
        <v>27</v>
      </c>
      <c r="J17" s="9">
        <v>27</v>
      </c>
      <c r="K17" s="10">
        <f t="shared" si="0"/>
        <v>1</v>
      </c>
      <c r="L17" s="9">
        <v>21</v>
      </c>
      <c r="M17" s="9">
        <v>21</v>
      </c>
      <c r="N17" s="10">
        <f t="shared" si="11"/>
        <v>1</v>
      </c>
      <c r="O17" s="9">
        <v>27</v>
      </c>
      <c r="P17" s="9">
        <v>27</v>
      </c>
      <c r="Q17" s="10">
        <f t="shared" si="12"/>
        <v>1</v>
      </c>
      <c r="R17" s="12">
        <v>75</v>
      </c>
      <c r="S17" s="12">
        <v>75</v>
      </c>
      <c r="T17" s="10">
        <f t="shared" si="13"/>
        <v>1</v>
      </c>
      <c r="U17" s="9">
        <v>31</v>
      </c>
      <c r="V17" s="9">
        <v>31</v>
      </c>
      <c r="W17" s="10">
        <f t="shared" si="5"/>
        <v>1</v>
      </c>
      <c r="X17" s="9">
        <v>28</v>
      </c>
      <c r="Y17" s="9">
        <v>28</v>
      </c>
      <c r="Z17" s="10">
        <f t="shared" si="6"/>
        <v>1</v>
      </c>
      <c r="AA17" s="9">
        <v>27</v>
      </c>
      <c r="AB17" s="9">
        <v>27</v>
      </c>
      <c r="AC17" s="10">
        <f t="shared" si="7"/>
        <v>1</v>
      </c>
      <c r="AD17" s="34"/>
      <c r="AE17" s="34"/>
      <c r="AF17" s="34"/>
      <c r="AG17" s="9"/>
      <c r="AH17" s="9"/>
      <c r="AI17" s="10"/>
      <c r="AJ17" s="12">
        <f t="shared" si="8"/>
        <v>86</v>
      </c>
      <c r="AK17" s="12">
        <f t="shared" si="9"/>
        <v>86</v>
      </c>
      <c r="AL17" s="10">
        <f t="shared" si="10"/>
        <v>1</v>
      </c>
      <c r="AM17" s="9">
        <v>33</v>
      </c>
      <c r="AN17" s="9">
        <v>33</v>
      </c>
      <c r="AO17" s="10">
        <f>AM17/AN17</f>
        <v>1</v>
      </c>
      <c r="AP17" s="9">
        <v>27</v>
      </c>
      <c r="AQ17" s="9">
        <v>27</v>
      </c>
      <c r="AR17" s="10">
        <f>AP17/AQ17</f>
        <v>1</v>
      </c>
      <c r="AS17" s="9"/>
      <c r="AT17" s="9"/>
      <c r="AU17" s="10"/>
      <c r="AV17" s="13"/>
      <c r="AW17" s="13"/>
      <c r="AX17" s="10"/>
      <c r="AY17" s="9"/>
      <c r="AZ17" s="9"/>
      <c r="BA17" s="10"/>
      <c r="BB17" s="9"/>
      <c r="BC17" s="9"/>
      <c r="BD17" s="10"/>
      <c r="BE17" s="9"/>
      <c r="BF17" s="9"/>
      <c r="BG17" s="10"/>
      <c r="BH17" s="9"/>
      <c r="BI17" s="9"/>
      <c r="BJ17" s="10"/>
      <c r="BK17" s="9"/>
      <c r="BL17" s="9"/>
      <c r="BM17" s="10"/>
    </row>
    <row r="18" spans="1:65" s="14" customFormat="1" ht="62.25" customHeight="1" x14ac:dyDescent="0.25">
      <c r="A18" s="11" t="s">
        <v>75</v>
      </c>
      <c r="B18" s="11" t="s">
        <v>65</v>
      </c>
      <c r="C18" s="8" t="s">
        <v>101</v>
      </c>
      <c r="D18" s="6">
        <v>0</v>
      </c>
      <c r="E18" s="8" t="s">
        <v>162</v>
      </c>
      <c r="F18" s="6" t="s">
        <v>102</v>
      </c>
      <c r="G18" s="6" t="s">
        <v>103</v>
      </c>
      <c r="H18" s="11" t="s">
        <v>150</v>
      </c>
      <c r="I18" s="9">
        <v>0</v>
      </c>
      <c r="J18" s="9">
        <v>0</v>
      </c>
      <c r="K18" s="10">
        <v>0</v>
      </c>
      <c r="L18" s="9">
        <v>0</v>
      </c>
      <c r="M18" s="9">
        <v>0</v>
      </c>
      <c r="N18" s="10">
        <v>0</v>
      </c>
      <c r="O18" s="9">
        <v>0</v>
      </c>
      <c r="P18" s="9">
        <v>0</v>
      </c>
      <c r="Q18" s="10">
        <v>0</v>
      </c>
      <c r="R18" s="11">
        <v>0</v>
      </c>
      <c r="S18" s="11">
        <v>0</v>
      </c>
      <c r="T18" s="10">
        <v>0</v>
      </c>
      <c r="U18" s="9">
        <v>0</v>
      </c>
      <c r="V18" s="9">
        <v>0</v>
      </c>
      <c r="W18" s="10">
        <v>0</v>
      </c>
      <c r="X18" s="9">
        <v>0</v>
      </c>
      <c r="Y18" s="9">
        <v>0</v>
      </c>
      <c r="Z18" s="10">
        <v>0</v>
      </c>
      <c r="AA18" s="9">
        <v>0</v>
      </c>
      <c r="AB18" s="9">
        <v>0</v>
      </c>
      <c r="AC18" s="10">
        <v>0</v>
      </c>
      <c r="AD18" s="34"/>
      <c r="AE18" s="34"/>
      <c r="AF18" s="34"/>
      <c r="AG18" s="9"/>
      <c r="AH18" s="9"/>
      <c r="AI18" s="11"/>
      <c r="AJ18" s="12">
        <f t="shared" si="8"/>
        <v>0</v>
      </c>
      <c r="AK18" s="12">
        <f t="shared" si="9"/>
        <v>0</v>
      </c>
      <c r="AL18" s="10">
        <v>0</v>
      </c>
      <c r="AM18" s="9">
        <v>0</v>
      </c>
      <c r="AN18" s="9">
        <v>0</v>
      </c>
      <c r="AO18" s="10">
        <v>0</v>
      </c>
      <c r="AP18" s="9">
        <v>0</v>
      </c>
      <c r="AQ18" s="9">
        <v>0</v>
      </c>
      <c r="AR18" s="17">
        <v>0</v>
      </c>
      <c r="AS18" s="9"/>
      <c r="AT18" s="9"/>
      <c r="AU18" s="17"/>
      <c r="AV18" s="13"/>
      <c r="AW18" s="13"/>
      <c r="AX18" s="10"/>
      <c r="AY18" s="11"/>
      <c r="AZ18" s="9"/>
      <c r="BA18" s="9"/>
      <c r="BB18" s="11"/>
      <c r="BC18" s="9"/>
      <c r="BD18" s="9"/>
      <c r="BE18" s="11"/>
      <c r="BF18" s="9"/>
      <c r="BG18" s="9"/>
      <c r="BH18" s="10"/>
      <c r="BI18" s="9"/>
      <c r="BJ18" s="11"/>
      <c r="BK18" s="9"/>
      <c r="BL18" s="9"/>
      <c r="BM18" s="10"/>
    </row>
    <row r="19" spans="1:65" s="14" customFormat="1" ht="60.75" customHeight="1" x14ac:dyDescent="0.25">
      <c r="A19" s="11" t="s">
        <v>75</v>
      </c>
      <c r="B19" s="11" t="s">
        <v>73</v>
      </c>
      <c r="C19" s="8" t="s">
        <v>104</v>
      </c>
      <c r="D19" s="7">
        <v>1</v>
      </c>
      <c r="E19" s="8" t="s">
        <v>163</v>
      </c>
      <c r="F19" s="6" t="s">
        <v>105</v>
      </c>
      <c r="G19" s="6" t="s">
        <v>106</v>
      </c>
      <c r="H19" s="11" t="s">
        <v>150</v>
      </c>
      <c r="I19" s="9">
        <v>6</v>
      </c>
      <c r="J19" s="9">
        <v>6</v>
      </c>
      <c r="K19" s="10">
        <f t="shared" si="0"/>
        <v>1</v>
      </c>
      <c r="L19" s="9">
        <v>7</v>
      </c>
      <c r="M19" s="9">
        <v>7</v>
      </c>
      <c r="N19" s="10">
        <f t="shared" si="11"/>
        <v>1</v>
      </c>
      <c r="O19" s="9">
        <v>6</v>
      </c>
      <c r="P19" s="9">
        <v>6</v>
      </c>
      <c r="Q19" s="10">
        <f t="shared" si="12"/>
        <v>1</v>
      </c>
      <c r="R19" s="12">
        <v>19</v>
      </c>
      <c r="S19" s="12">
        <v>19</v>
      </c>
      <c r="T19" s="10">
        <f t="shared" si="13"/>
        <v>1</v>
      </c>
      <c r="U19" s="9">
        <v>12</v>
      </c>
      <c r="V19" s="9">
        <v>12</v>
      </c>
      <c r="W19" s="10">
        <f t="shared" si="5"/>
        <v>1</v>
      </c>
      <c r="X19" s="9">
        <v>8</v>
      </c>
      <c r="Y19" s="9">
        <v>8</v>
      </c>
      <c r="Z19" s="10">
        <f t="shared" si="6"/>
        <v>1</v>
      </c>
      <c r="AA19" s="9">
        <v>1</v>
      </c>
      <c r="AB19" s="9">
        <v>1</v>
      </c>
      <c r="AC19" s="10">
        <f t="shared" si="7"/>
        <v>1</v>
      </c>
      <c r="AD19" s="34"/>
      <c r="AE19" s="34"/>
      <c r="AF19" s="34"/>
      <c r="AG19" s="9"/>
      <c r="AH19" s="9"/>
      <c r="AI19" s="10"/>
      <c r="AJ19" s="12">
        <f t="shared" si="8"/>
        <v>21</v>
      </c>
      <c r="AK19" s="12">
        <f t="shared" si="9"/>
        <v>21</v>
      </c>
      <c r="AL19" s="10">
        <f t="shared" si="10"/>
        <v>1</v>
      </c>
      <c r="AM19" s="9">
        <v>4</v>
      </c>
      <c r="AN19" s="9">
        <v>4</v>
      </c>
      <c r="AO19" s="10">
        <f>AM19/AN19</f>
        <v>1</v>
      </c>
      <c r="AP19" s="9">
        <v>9</v>
      </c>
      <c r="AQ19" s="9">
        <v>9</v>
      </c>
      <c r="AR19" s="10">
        <f>AP19/AQ19</f>
        <v>1</v>
      </c>
      <c r="AS19" s="9"/>
      <c r="AT19" s="9"/>
      <c r="AU19" s="10"/>
      <c r="AV19" s="13"/>
      <c r="AW19" s="13"/>
      <c r="AX19" s="10"/>
      <c r="AY19" s="9"/>
      <c r="AZ19" s="9"/>
      <c r="BA19" s="10"/>
      <c r="BB19" s="9"/>
      <c r="BC19" s="9"/>
      <c r="BD19" s="10"/>
      <c r="BE19" s="9"/>
      <c r="BF19" s="9"/>
      <c r="BG19" s="10"/>
      <c r="BH19" s="9"/>
      <c r="BI19" s="9"/>
      <c r="BJ19" s="10"/>
      <c r="BK19" s="9"/>
      <c r="BL19" s="9"/>
      <c r="BM19" s="10"/>
    </row>
    <row r="20" spans="1:65" s="14" customFormat="1" ht="60" customHeight="1" x14ac:dyDescent="0.25">
      <c r="A20" s="11" t="s">
        <v>75</v>
      </c>
      <c r="B20" s="11" t="s">
        <v>66</v>
      </c>
      <c r="C20" s="8" t="s">
        <v>145</v>
      </c>
      <c r="D20" s="6"/>
      <c r="E20" s="8" t="s">
        <v>148</v>
      </c>
      <c r="F20" s="8" t="s">
        <v>146</v>
      </c>
      <c r="G20" s="8" t="s">
        <v>147</v>
      </c>
      <c r="H20" s="33" t="s">
        <v>150</v>
      </c>
      <c r="I20" s="9">
        <v>0</v>
      </c>
      <c r="J20" s="9">
        <v>0</v>
      </c>
      <c r="K20" s="10">
        <v>0</v>
      </c>
      <c r="L20" s="9">
        <v>0</v>
      </c>
      <c r="M20" s="9">
        <v>0</v>
      </c>
      <c r="N20" s="10">
        <v>0</v>
      </c>
      <c r="O20" s="9">
        <v>0</v>
      </c>
      <c r="P20" s="9">
        <v>0</v>
      </c>
      <c r="Q20" s="10">
        <v>0</v>
      </c>
      <c r="R20" s="12">
        <v>0</v>
      </c>
      <c r="S20" s="12">
        <v>0</v>
      </c>
      <c r="T20" s="10">
        <v>0</v>
      </c>
      <c r="U20" s="9">
        <v>0</v>
      </c>
      <c r="V20" s="9">
        <v>0</v>
      </c>
      <c r="W20" s="10">
        <v>0</v>
      </c>
      <c r="X20" s="9">
        <v>0</v>
      </c>
      <c r="Y20" s="9">
        <v>0</v>
      </c>
      <c r="Z20" s="10">
        <v>0</v>
      </c>
      <c r="AA20" s="9">
        <v>0</v>
      </c>
      <c r="AB20" s="9">
        <v>0</v>
      </c>
      <c r="AC20" s="10">
        <v>0</v>
      </c>
      <c r="AD20" s="34"/>
      <c r="AE20" s="34"/>
      <c r="AF20" s="34"/>
      <c r="AG20" s="9"/>
      <c r="AH20" s="9"/>
      <c r="AI20" s="11"/>
      <c r="AJ20" s="12">
        <f t="shared" si="8"/>
        <v>0</v>
      </c>
      <c r="AK20" s="12">
        <f t="shared" si="9"/>
        <v>0</v>
      </c>
      <c r="AL20" s="10">
        <v>0</v>
      </c>
      <c r="AM20" s="9">
        <v>0</v>
      </c>
      <c r="AN20" s="9">
        <v>0</v>
      </c>
      <c r="AO20" s="10">
        <v>0</v>
      </c>
      <c r="AP20" s="9">
        <v>0</v>
      </c>
      <c r="AQ20" s="9">
        <v>0</v>
      </c>
      <c r="AR20" s="10">
        <v>0</v>
      </c>
      <c r="AS20" s="9"/>
      <c r="AT20" s="9"/>
      <c r="AU20" s="17"/>
      <c r="AV20" s="13"/>
      <c r="AW20" s="13"/>
      <c r="AX20" s="10"/>
      <c r="AY20" s="9"/>
      <c r="AZ20" s="9"/>
      <c r="BA20" s="17"/>
      <c r="BB20" s="9"/>
      <c r="BC20" s="9"/>
      <c r="BD20" s="17"/>
      <c r="BE20" s="9"/>
      <c r="BF20" s="9"/>
      <c r="BG20" s="17"/>
      <c r="BH20" s="9"/>
      <c r="BI20" s="9"/>
      <c r="BJ20" s="11"/>
      <c r="BK20" s="9"/>
      <c r="BL20" s="9"/>
      <c r="BM20" s="11"/>
    </row>
    <row r="21" spans="1:65" s="14" customFormat="1" ht="62.25" customHeight="1" x14ac:dyDescent="0.25">
      <c r="A21" s="11" t="s">
        <v>75</v>
      </c>
      <c r="B21" s="11" t="s">
        <v>67</v>
      </c>
      <c r="C21" s="8" t="s">
        <v>107</v>
      </c>
      <c r="D21" s="7">
        <v>1</v>
      </c>
      <c r="E21" s="8" t="s">
        <v>149</v>
      </c>
      <c r="F21" s="6" t="s">
        <v>109</v>
      </c>
      <c r="G21" s="6" t="s">
        <v>108</v>
      </c>
      <c r="H21" s="11" t="s">
        <v>150</v>
      </c>
      <c r="I21" s="9">
        <v>1099</v>
      </c>
      <c r="J21" s="9">
        <v>1569</v>
      </c>
      <c r="K21" s="18">
        <f>(I21/J21)*100</f>
        <v>70.044614404079027</v>
      </c>
      <c r="L21" s="9">
        <v>1073</v>
      </c>
      <c r="M21" s="9">
        <v>1435</v>
      </c>
      <c r="N21" s="19">
        <f>(L21/M21)*100</f>
        <v>74.773519163763069</v>
      </c>
      <c r="O21" s="9">
        <v>1093</v>
      </c>
      <c r="P21" s="9">
        <v>1559</v>
      </c>
      <c r="Q21" s="19">
        <f>(O21/P21)*100</f>
        <v>70.109044259140475</v>
      </c>
      <c r="R21" s="11">
        <v>1093</v>
      </c>
      <c r="S21" s="11">
        <v>1559</v>
      </c>
      <c r="T21" s="10">
        <f t="shared" si="13"/>
        <v>0.70109044259140474</v>
      </c>
      <c r="U21" s="9">
        <v>1140</v>
      </c>
      <c r="V21" s="9">
        <v>1583</v>
      </c>
      <c r="W21" s="10">
        <f t="shared" si="5"/>
        <v>0.72015161086544532</v>
      </c>
      <c r="X21" s="9">
        <v>1102</v>
      </c>
      <c r="Y21" s="9">
        <v>1595</v>
      </c>
      <c r="Z21" s="10">
        <f t="shared" si="6"/>
        <v>0.69090909090909092</v>
      </c>
      <c r="AA21" s="9">
        <v>1111</v>
      </c>
      <c r="AB21" s="9">
        <v>1655</v>
      </c>
      <c r="AC21" s="10">
        <f t="shared" si="7"/>
        <v>0.67129909365558915</v>
      </c>
      <c r="AD21" s="34"/>
      <c r="AE21" s="34"/>
      <c r="AF21" s="34"/>
      <c r="AG21" s="9"/>
      <c r="AH21" s="9"/>
      <c r="AI21" s="10"/>
      <c r="AJ21" s="32">
        <v>1111</v>
      </c>
      <c r="AK21" s="32">
        <v>1655</v>
      </c>
      <c r="AL21" s="10">
        <f t="shared" si="10"/>
        <v>0.67129909365558915</v>
      </c>
      <c r="AM21" s="9">
        <v>1015</v>
      </c>
      <c r="AN21" s="9">
        <v>1676</v>
      </c>
      <c r="AO21" s="10">
        <f t="shared" ref="AO21:AO26" si="14">AM21/AN21</f>
        <v>0.60560859188544158</v>
      </c>
      <c r="AP21" s="9">
        <v>1018</v>
      </c>
      <c r="AQ21" s="9">
        <v>1702</v>
      </c>
      <c r="AR21" s="10">
        <f t="shared" ref="AR21:AR26" si="15">AP21/AQ21</f>
        <v>0.59811985898942421</v>
      </c>
      <c r="AS21" s="9"/>
      <c r="AT21" s="9"/>
      <c r="AU21" s="10"/>
      <c r="AV21" s="13"/>
      <c r="AW21" s="13"/>
      <c r="AX21" s="10"/>
      <c r="AY21" s="9"/>
      <c r="AZ21" s="9"/>
      <c r="BA21" s="10"/>
      <c r="BB21" s="9"/>
      <c r="BC21" s="9"/>
      <c r="BD21" s="10"/>
      <c r="BE21" s="9"/>
      <c r="BF21" s="9"/>
      <c r="BG21" s="10"/>
      <c r="BH21" s="9"/>
      <c r="BI21" s="9"/>
      <c r="BJ21" s="10"/>
      <c r="BK21" s="9"/>
      <c r="BL21" s="9"/>
      <c r="BM21" s="10"/>
    </row>
    <row r="22" spans="1:65" s="14" customFormat="1" ht="67.5" x14ac:dyDescent="0.25">
      <c r="A22" s="11" t="s">
        <v>75</v>
      </c>
      <c r="B22" s="11" t="s">
        <v>68</v>
      </c>
      <c r="C22" s="8" t="s">
        <v>110</v>
      </c>
      <c r="D22" s="7">
        <v>1</v>
      </c>
      <c r="E22" s="8" t="s">
        <v>164</v>
      </c>
      <c r="F22" s="6" t="s">
        <v>111</v>
      </c>
      <c r="G22" s="6" t="s">
        <v>112</v>
      </c>
      <c r="H22" s="11" t="s">
        <v>150</v>
      </c>
      <c r="I22" s="9">
        <v>373</v>
      </c>
      <c r="J22" s="9">
        <v>568</v>
      </c>
      <c r="K22" s="18">
        <f t="shared" ref="K22:K25" si="16">(I22/J22)*100</f>
        <v>65.66901408450704</v>
      </c>
      <c r="L22" s="9">
        <v>380</v>
      </c>
      <c r="M22" s="9">
        <v>554</v>
      </c>
      <c r="N22" s="19">
        <f t="shared" ref="N22:N25" si="17">(L22/M22)*100</f>
        <v>68.592057761732846</v>
      </c>
      <c r="O22" s="9">
        <v>373</v>
      </c>
      <c r="P22" s="9">
        <v>566</v>
      </c>
      <c r="Q22" s="19">
        <f t="shared" ref="Q22:Q25" si="18">(O22/P22)*100</f>
        <v>65.901060070671377</v>
      </c>
      <c r="R22" s="11">
        <f t="shared" ref="R22:R25" si="19">I22+L22+O22</f>
        <v>1126</v>
      </c>
      <c r="S22" s="11">
        <f t="shared" ref="S22:S25" si="20">J22+M22+P22</f>
        <v>1688</v>
      </c>
      <c r="T22" s="10">
        <f t="shared" si="13"/>
        <v>0.66706161137440756</v>
      </c>
      <c r="U22" s="9">
        <v>374</v>
      </c>
      <c r="V22" s="9">
        <v>572</v>
      </c>
      <c r="W22" s="10">
        <f t="shared" si="5"/>
        <v>0.65384615384615385</v>
      </c>
      <c r="X22" s="9">
        <v>343</v>
      </c>
      <c r="Y22" s="9">
        <v>584</v>
      </c>
      <c r="Z22" s="10">
        <f t="shared" si="6"/>
        <v>0.58732876712328763</v>
      </c>
      <c r="AA22" s="9">
        <v>356</v>
      </c>
      <c r="AB22" s="9">
        <v>591</v>
      </c>
      <c r="AC22" s="10">
        <f t="shared" si="7"/>
        <v>0.60236886632825715</v>
      </c>
      <c r="AD22" s="34"/>
      <c r="AE22" s="34"/>
      <c r="AF22" s="34"/>
      <c r="AG22" s="9"/>
      <c r="AH22" s="9"/>
      <c r="AI22" s="10"/>
      <c r="AJ22" s="32">
        <v>356</v>
      </c>
      <c r="AK22" s="32">
        <v>591</v>
      </c>
      <c r="AL22" s="10">
        <f t="shared" si="10"/>
        <v>0.60236886632825715</v>
      </c>
      <c r="AM22" s="9">
        <v>444</v>
      </c>
      <c r="AN22" s="9">
        <v>603</v>
      </c>
      <c r="AO22" s="10">
        <f t="shared" si="14"/>
        <v>0.73631840796019898</v>
      </c>
      <c r="AP22" s="9">
        <v>495</v>
      </c>
      <c r="AQ22" s="9">
        <v>617</v>
      </c>
      <c r="AR22" s="10">
        <f t="shared" si="15"/>
        <v>0.80226904376012964</v>
      </c>
      <c r="AS22" s="9"/>
      <c r="AT22" s="9"/>
      <c r="AU22" s="10"/>
      <c r="AV22" s="13"/>
      <c r="AW22" s="13"/>
      <c r="AX22" s="10"/>
      <c r="AY22" s="9"/>
      <c r="AZ22" s="9"/>
      <c r="BA22" s="10"/>
      <c r="BB22" s="9"/>
      <c r="BC22" s="9"/>
      <c r="BD22" s="10"/>
      <c r="BE22" s="9"/>
      <c r="BF22" s="9"/>
      <c r="BG22" s="10"/>
      <c r="BH22" s="9"/>
      <c r="BI22" s="9"/>
      <c r="BJ22" s="10"/>
      <c r="BK22" s="9"/>
      <c r="BL22" s="9"/>
      <c r="BM22" s="10"/>
    </row>
    <row r="23" spans="1:65" s="14" customFormat="1" ht="71.25" customHeight="1" x14ac:dyDescent="0.25">
      <c r="A23" s="11" t="s">
        <v>75</v>
      </c>
      <c r="B23" s="11" t="s">
        <v>69</v>
      </c>
      <c r="C23" s="8" t="s">
        <v>113</v>
      </c>
      <c r="D23" s="7">
        <v>1</v>
      </c>
      <c r="E23" s="8" t="s">
        <v>165</v>
      </c>
      <c r="F23" s="6" t="s">
        <v>114</v>
      </c>
      <c r="G23" s="6" t="s">
        <v>112</v>
      </c>
      <c r="H23" s="11" t="s">
        <v>150</v>
      </c>
      <c r="I23" s="9">
        <v>370</v>
      </c>
      <c r="J23" s="9">
        <v>568</v>
      </c>
      <c r="K23" s="18">
        <f t="shared" si="16"/>
        <v>65.140845070422543</v>
      </c>
      <c r="L23" s="9">
        <v>375</v>
      </c>
      <c r="M23" s="9">
        <v>554</v>
      </c>
      <c r="N23" s="19">
        <f t="shared" si="17"/>
        <v>67.689530685920573</v>
      </c>
      <c r="O23" s="9">
        <v>368</v>
      </c>
      <c r="P23" s="9">
        <v>566</v>
      </c>
      <c r="Q23" s="19">
        <f t="shared" si="18"/>
        <v>65.017667844522961</v>
      </c>
      <c r="R23" s="11">
        <f t="shared" si="19"/>
        <v>1113</v>
      </c>
      <c r="S23" s="11">
        <f t="shared" si="20"/>
        <v>1688</v>
      </c>
      <c r="T23" s="10">
        <f t="shared" si="13"/>
        <v>0.65936018957345977</v>
      </c>
      <c r="U23" s="9">
        <v>410</v>
      </c>
      <c r="V23" s="9">
        <v>572</v>
      </c>
      <c r="W23" s="10">
        <f t="shared" si="5"/>
        <v>0.71678321678321677</v>
      </c>
      <c r="X23" s="9">
        <v>352</v>
      </c>
      <c r="Y23" s="9">
        <v>584</v>
      </c>
      <c r="Z23" s="10">
        <f t="shared" si="6"/>
        <v>0.60273972602739723</v>
      </c>
      <c r="AA23" s="9">
        <v>379</v>
      </c>
      <c r="AB23" s="9">
        <v>591</v>
      </c>
      <c r="AC23" s="10">
        <f t="shared" si="7"/>
        <v>0.64128595600676819</v>
      </c>
      <c r="AD23" s="34"/>
      <c r="AE23" s="34"/>
      <c r="AF23" s="34"/>
      <c r="AG23" s="9"/>
      <c r="AH23" s="9"/>
      <c r="AI23" s="10"/>
      <c r="AJ23" s="12">
        <v>379</v>
      </c>
      <c r="AK23" s="12">
        <v>591</v>
      </c>
      <c r="AL23" s="10">
        <f t="shared" si="10"/>
        <v>0.64128595600676819</v>
      </c>
      <c r="AM23" s="9">
        <v>345</v>
      </c>
      <c r="AN23" s="9">
        <v>603</v>
      </c>
      <c r="AO23" s="10">
        <f t="shared" si="14"/>
        <v>0.57213930348258701</v>
      </c>
      <c r="AP23" s="9">
        <v>346</v>
      </c>
      <c r="AQ23" s="9">
        <v>617</v>
      </c>
      <c r="AR23" s="10">
        <f t="shared" si="15"/>
        <v>0.56077795786061591</v>
      </c>
      <c r="AS23" s="9"/>
      <c r="AT23" s="9"/>
      <c r="AU23" s="10"/>
      <c r="AV23" s="13"/>
      <c r="AW23" s="13"/>
      <c r="AX23" s="10"/>
      <c r="AY23" s="9"/>
      <c r="AZ23" s="9"/>
      <c r="BA23" s="10"/>
      <c r="BB23" s="9"/>
      <c r="BC23" s="9"/>
      <c r="BD23" s="10"/>
      <c r="BE23" s="9"/>
      <c r="BF23" s="9"/>
      <c r="BG23" s="10"/>
      <c r="BH23" s="9"/>
      <c r="BI23" s="9"/>
      <c r="BJ23" s="10"/>
      <c r="BK23" s="9"/>
      <c r="BL23" s="9"/>
      <c r="BM23" s="10"/>
    </row>
    <row r="24" spans="1:65" s="14" customFormat="1" ht="56.25" customHeight="1" x14ac:dyDescent="0.25">
      <c r="A24" s="11" t="s">
        <v>75</v>
      </c>
      <c r="B24" s="11" t="s">
        <v>70</v>
      </c>
      <c r="C24" s="8" t="s">
        <v>115</v>
      </c>
      <c r="D24" s="7">
        <v>0.9</v>
      </c>
      <c r="E24" s="8" t="s">
        <v>166</v>
      </c>
      <c r="F24" s="6" t="s">
        <v>116</v>
      </c>
      <c r="G24" s="6" t="s">
        <v>108</v>
      </c>
      <c r="H24" s="11" t="s">
        <v>150</v>
      </c>
      <c r="I24" s="9">
        <v>1123</v>
      </c>
      <c r="J24" s="9">
        <v>1569</v>
      </c>
      <c r="K24" s="18">
        <f t="shared" si="16"/>
        <v>71.574251115360099</v>
      </c>
      <c r="L24" s="9">
        <v>1126</v>
      </c>
      <c r="M24" s="9">
        <v>1535</v>
      </c>
      <c r="N24" s="19">
        <f>(L24/M24)*100</f>
        <v>73.355048859934854</v>
      </c>
      <c r="O24" s="9">
        <v>1132</v>
      </c>
      <c r="P24" s="9">
        <v>1559</v>
      </c>
      <c r="Q24" s="19">
        <f t="shared" si="18"/>
        <v>72.610647851186656</v>
      </c>
      <c r="R24" s="11">
        <f t="shared" si="19"/>
        <v>3381</v>
      </c>
      <c r="S24" s="11">
        <f t="shared" si="20"/>
        <v>4663</v>
      </c>
      <c r="T24" s="10">
        <f t="shared" si="13"/>
        <v>0.7250696976195582</v>
      </c>
      <c r="U24" s="9">
        <v>1110</v>
      </c>
      <c r="V24" s="9">
        <v>1583</v>
      </c>
      <c r="W24" s="10">
        <f t="shared" si="5"/>
        <v>0.7012002526847757</v>
      </c>
      <c r="X24" s="9">
        <v>1134</v>
      </c>
      <c r="Y24" s="9">
        <v>1595</v>
      </c>
      <c r="Z24" s="10">
        <f t="shared" si="6"/>
        <v>0.71097178683385576</v>
      </c>
      <c r="AA24" s="9">
        <v>1250</v>
      </c>
      <c r="AB24" s="9">
        <v>1655</v>
      </c>
      <c r="AC24" s="10">
        <f t="shared" si="7"/>
        <v>0.75528700906344415</v>
      </c>
      <c r="AD24" s="34"/>
      <c r="AE24" s="34"/>
      <c r="AF24" s="34"/>
      <c r="AG24" s="9"/>
      <c r="AH24" s="9"/>
      <c r="AI24" s="10"/>
      <c r="AJ24" s="12">
        <v>1250</v>
      </c>
      <c r="AK24" s="12">
        <v>1655</v>
      </c>
      <c r="AL24" s="10">
        <f t="shared" si="10"/>
        <v>0.75528700906344415</v>
      </c>
      <c r="AM24" s="9">
        <v>1021</v>
      </c>
      <c r="AN24" s="9">
        <v>1676</v>
      </c>
      <c r="AO24" s="10">
        <f t="shared" si="14"/>
        <v>0.60918854415274459</v>
      </c>
      <c r="AP24" s="9">
        <v>1186</v>
      </c>
      <c r="AQ24" s="9">
        <v>1702</v>
      </c>
      <c r="AR24" s="10">
        <f t="shared" si="15"/>
        <v>0.69682726204465339</v>
      </c>
      <c r="AS24" s="9"/>
      <c r="AT24" s="9"/>
      <c r="AU24" s="10"/>
      <c r="AV24" s="13"/>
      <c r="AW24" s="13"/>
      <c r="AX24" s="10"/>
      <c r="AY24" s="9"/>
      <c r="AZ24" s="9"/>
      <c r="BA24" s="10"/>
      <c r="BB24" s="9"/>
      <c r="BC24" s="9"/>
      <c r="BD24" s="10"/>
      <c r="BE24" s="9"/>
      <c r="BF24" s="9"/>
      <c r="BG24" s="10"/>
      <c r="BH24" s="9"/>
      <c r="BI24" s="9"/>
      <c r="BJ24" s="10"/>
      <c r="BK24" s="9"/>
      <c r="BL24" s="9"/>
      <c r="BM24" s="10"/>
    </row>
    <row r="25" spans="1:65" s="14" customFormat="1" ht="45" x14ac:dyDescent="0.25">
      <c r="A25" s="11" t="s">
        <v>75</v>
      </c>
      <c r="B25" s="11" t="s">
        <v>71</v>
      </c>
      <c r="C25" s="8" t="s">
        <v>117</v>
      </c>
      <c r="D25" s="7">
        <v>0.9</v>
      </c>
      <c r="E25" s="8" t="s">
        <v>167</v>
      </c>
      <c r="F25" s="6" t="s">
        <v>118</v>
      </c>
      <c r="G25" s="6" t="s">
        <v>119</v>
      </c>
      <c r="H25" s="11" t="s">
        <v>150</v>
      </c>
      <c r="I25" s="9">
        <v>399</v>
      </c>
      <c r="J25" s="9">
        <v>568</v>
      </c>
      <c r="K25" s="18">
        <f t="shared" si="16"/>
        <v>70.24647887323944</v>
      </c>
      <c r="L25" s="9">
        <v>405</v>
      </c>
      <c r="M25" s="9">
        <v>554</v>
      </c>
      <c r="N25" s="19">
        <f t="shared" si="17"/>
        <v>73.104693140794225</v>
      </c>
      <c r="O25" s="9">
        <v>401</v>
      </c>
      <c r="P25" s="9">
        <v>566</v>
      </c>
      <c r="Q25" s="19">
        <f t="shared" si="18"/>
        <v>70.84805653710248</v>
      </c>
      <c r="R25" s="11">
        <f t="shared" si="19"/>
        <v>1205</v>
      </c>
      <c r="S25" s="11">
        <f t="shared" si="20"/>
        <v>1688</v>
      </c>
      <c r="T25" s="10">
        <f t="shared" si="13"/>
        <v>0.71386255924170616</v>
      </c>
      <c r="U25" s="9">
        <v>405</v>
      </c>
      <c r="V25" s="9">
        <v>572</v>
      </c>
      <c r="W25" s="10">
        <f t="shared" si="5"/>
        <v>0.70804195804195802</v>
      </c>
      <c r="X25" s="9">
        <v>380</v>
      </c>
      <c r="Y25" s="9">
        <v>584</v>
      </c>
      <c r="Z25" s="10">
        <f t="shared" si="6"/>
        <v>0.65068493150684936</v>
      </c>
      <c r="AA25" s="9">
        <v>444</v>
      </c>
      <c r="AB25" s="9">
        <v>591</v>
      </c>
      <c r="AC25" s="10">
        <f t="shared" si="7"/>
        <v>0.75126903553299496</v>
      </c>
      <c r="AD25" s="34"/>
      <c r="AE25" s="34"/>
      <c r="AF25" s="34"/>
      <c r="AG25" s="9"/>
      <c r="AH25" s="9"/>
      <c r="AI25" s="10"/>
      <c r="AJ25" s="12">
        <v>444</v>
      </c>
      <c r="AK25" s="12">
        <v>591</v>
      </c>
      <c r="AL25" s="10">
        <f t="shared" si="10"/>
        <v>0.75126903553299496</v>
      </c>
      <c r="AM25" s="9">
        <v>416</v>
      </c>
      <c r="AN25" s="9">
        <v>603</v>
      </c>
      <c r="AO25" s="10">
        <f t="shared" si="14"/>
        <v>0.68988391376451075</v>
      </c>
      <c r="AP25" s="9">
        <v>414</v>
      </c>
      <c r="AQ25" s="9">
        <v>617</v>
      </c>
      <c r="AR25" s="10">
        <f t="shared" si="15"/>
        <v>0.6709886547811994</v>
      </c>
      <c r="AS25" s="9"/>
      <c r="AT25" s="9"/>
      <c r="AU25" s="10"/>
      <c r="AV25" s="13"/>
      <c r="AW25" s="13"/>
      <c r="AX25" s="10"/>
      <c r="AY25" s="9"/>
      <c r="AZ25" s="9"/>
      <c r="BA25" s="10"/>
      <c r="BB25" s="9"/>
      <c r="BC25" s="9"/>
      <c r="BD25" s="10"/>
      <c r="BE25" s="9"/>
      <c r="BF25" s="9"/>
      <c r="BG25" s="10"/>
      <c r="BH25" s="9"/>
      <c r="BI25" s="9"/>
      <c r="BJ25" s="10"/>
      <c r="BK25" s="9"/>
      <c r="BL25" s="9"/>
      <c r="BM25" s="10"/>
    </row>
    <row r="26" spans="1:65" s="14" customFormat="1" ht="75" customHeight="1" x14ac:dyDescent="0.25">
      <c r="A26" s="11" t="s">
        <v>75</v>
      </c>
      <c r="B26" s="11" t="s">
        <v>72</v>
      </c>
      <c r="C26" s="6" t="s">
        <v>120</v>
      </c>
      <c r="D26" s="7">
        <v>0.6</v>
      </c>
      <c r="E26" s="8" t="s">
        <v>168</v>
      </c>
      <c r="F26" s="6" t="s">
        <v>121</v>
      </c>
      <c r="G26" s="6" t="s">
        <v>122</v>
      </c>
      <c r="H26" s="11" t="s">
        <v>150</v>
      </c>
      <c r="I26" s="9">
        <v>81</v>
      </c>
      <c r="J26" s="9">
        <v>2040</v>
      </c>
      <c r="K26" s="10">
        <f t="shared" ref="K26:K27" si="21">I26/J26</f>
        <v>3.9705882352941174E-2</v>
      </c>
      <c r="L26" s="9">
        <v>116</v>
      </c>
      <c r="M26" s="9">
        <v>2040</v>
      </c>
      <c r="N26" s="10">
        <f t="shared" si="11"/>
        <v>5.6862745098039215E-2</v>
      </c>
      <c r="O26" s="9">
        <v>145</v>
      </c>
      <c r="P26" s="9">
        <v>2040</v>
      </c>
      <c r="Q26" s="10">
        <f t="shared" si="12"/>
        <v>7.1078431372549017E-2</v>
      </c>
      <c r="R26" s="11">
        <f>I26+L26+O26</f>
        <v>342</v>
      </c>
      <c r="S26" s="9">
        <v>2040</v>
      </c>
      <c r="T26" s="10">
        <f t="shared" si="13"/>
        <v>0.1676470588235294</v>
      </c>
      <c r="U26" s="9">
        <v>146</v>
      </c>
      <c r="V26" s="9">
        <v>2230</v>
      </c>
      <c r="W26" s="10">
        <f t="shared" si="5"/>
        <v>6.5470852017937217E-2</v>
      </c>
      <c r="X26" s="9">
        <v>140</v>
      </c>
      <c r="Y26" s="9">
        <v>2230</v>
      </c>
      <c r="Z26" s="10">
        <f t="shared" si="6"/>
        <v>6.2780269058295965E-2</v>
      </c>
      <c r="AA26" s="9">
        <v>107</v>
      </c>
      <c r="AB26" s="9">
        <v>2230</v>
      </c>
      <c r="AC26" s="10">
        <f t="shared" si="7"/>
        <v>4.7982062780269057E-2</v>
      </c>
      <c r="AD26" s="34"/>
      <c r="AE26" s="34"/>
      <c r="AF26" s="34"/>
      <c r="AG26" s="9"/>
      <c r="AH26" s="9"/>
      <c r="AI26" s="10"/>
      <c r="AJ26" s="12">
        <f>R26+U26+X26+AA26</f>
        <v>735</v>
      </c>
      <c r="AK26" s="12">
        <v>2230</v>
      </c>
      <c r="AL26" s="10">
        <f t="shared" si="10"/>
        <v>0.32959641255605382</v>
      </c>
      <c r="AM26" s="9">
        <v>140</v>
      </c>
      <c r="AN26" s="9">
        <v>2230</v>
      </c>
      <c r="AO26" s="10">
        <f t="shared" si="14"/>
        <v>6.2780269058295965E-2</v>
      </c>
      <c r="AP26" s="9">
        <v>98</v>
      </c>
      <c r="AQ26" s="9">
        <v>2230</v>
      </c>
      <c r="AR26" s="10">
        <f t="shared" si="15"/>
        <v>4.3946188340807178E-2</v>
      </c>
      <c r="AS26" s="9"/>
      <c r="AT26" s="9"/>
      <c r="AU26" s="10"/>
      <c r="AV26" s="13"/>
      <c r="AW26" s="13"/>
      <c r="AX26" s="10"/>
      <c r="AY26" s="9"/>
      <c r="AZ26" s="9"/>
      <c r="BA26" s="10"/>
      <c r="BB26" s="9"/>
      <c r="BC26" s="9"/>
      <c r="BD26" s="10"/>
      <c r="BE26" s="9"/>
      <c r="BF26" s="9"/>
      <c r="BG26" s="10"/>
      <c r="BH26" s="9"/>
      <c r="BI26" s="9"/>
      <c r="BJ26" s="10"/>
      <c r="BK26" s="9"/>
      <c r="BL26" s="9"/>
      <c r="BM26" s="10"/>
    </row>
    <row r="27" spans="1:65" s="14" customFormat="1" ht="61.5" customHeight="1" x14ac:dyDescent="0.25">
      <c r="A27" s="11" t="s">
        <v>7</v>
      </c>
      <c r="B27" s="11" t="s">
        <v>74</v>
      </c>
      <c r="C27" s="8" t="s">
        <v>123</v>
      </c>
      <c r="D27" s="6">
        <v>0</v>
      </c>
      <c r="E27" s="8" t="s">
        <v>169</v>
      </c>
      <c r="F27" s="6" t="s">
        <v>124</v>
      </c>
      <c r="G27" s="6" t="s">
        <v>125</v>
      </c>
      <c r="H27" s="11" t="s">
        <v>150</v>
      </c>
      <c r="I27" s="9">
        <v>0</v>
      </c>
      <c r="J27" s="9">
        <v>6</v>
      </c>
      <c r="K27" s="10">
        <f t="shared" si="21"/>
        <v>0</v>
      </c>
      <c r="L27" s="9">
        <v>0</v>
      </c>
      <c r="M27" s="9">
        <v>7</v>
      </c>
      <c r="N27" s="10">
        <f t="shared" si="11"/>
        <v>0</v>
      </c>
      <c r="O27" s="9">
        <v>0</v>
      </c>
      <c r="P27" s="9">
        <v>6</v>
      </c>
      <c r="Q27" s="10">
        <f t="shared" si="12"/>
        <v>0</v>
      </c>
      <c r="R27" s="11">
        <v>0</v>
      </c>
      <c r="S27" s="11">
        <v>19</v>
      </c>
      <c r="T27" s="10">
        <f t="shared" si="13"/>
        <v>0</v>
      </c>
      <c r="U27" s="9">
        <v>0</v>
      </c>
      <c r="V27" s="9">
        <v>12</v>
      </c>
      <c r="W27" s="10">
        <f t="shared" si="5"/>
        <v>0</v>
      </c>
      <c r="X27" s="9">
        <v>0</v>
      </c>
      <c r="Y27" s="9">
        <v>8</v>
      </c>
      <c r="Z27" s="10">
        <f t="shared" si="6"/>
        <v>0</v>
      </c>
      <c r="AA27" s="9">
        <v>0</v>
      </c>
      <c r="AB27" s="9">
        <v>1</v>
      </c>
      <c r="AC27" s="10">
        <f t="shared" si="7"/>
        <v>0</v>
      </c>
      <c r="AD27" s="34"/>
      <c r="AE27" s="34"/>
      <c r="AF27" s="34"/>
      <c r="AG27" s="9"/>
      <c r="AH27" s="9"/>
      <c r="AI27" s="11"/>
      <c r="AJ27" s="12">
        <f t="shared" si="8"/>
        <v>0</v>
      </c>
      <c r="AK27" s="12">
        <f t="shared" si="9"/>
        <v>21</v>
      </c>
      <c r="AL27" s="10">
        <f t="shared" si="10"/>
        <v>0</v>
      </c>
      <c r="AM27" s="9">
        <v>0</v>
      </c>
      <c r="AN27" s="9">
        <v>4</v>
      </c>
      <c r="AO27" s="10">
        <f t="shared" ref="AO27:AO34" si="22">AM27/AN27</f>
        <v>0</v>
      </c>
      <c r="AP27" s="9">
        <v>0</v>
      </c>
      <c r="AQ27" s="9">
        <v>9</v>
      </c>
      <c r="AR27" s="10">
        <f t="shared" ref="AR27:AR35" si="23">AP27/AQ27</f>
        <v>0</v>
      </c>
      <c r="AS27" s="9"/>
      <c r="AT27" s="9"/>
      <c r="AU27" s="10"/>
      <c r="AV27" s="13"/>
      <c r="AW27" s="13"/>
      <c r="AX27" s="10"/>
      <c r="AY27" s="9"/>
      <c r="AZ27" s="9"/>
      <c r="BA27" s="10"/>
      <c r="BB27" s="9"/>
      <c r="BC27" s="9"/>
      <c r="BD27" s="10"/>
      <c r="BE27" s="9"/>
      <c r="BF27" s="9"/>
      <c r="BG27" s="10"/>
      <c r="BH27" s="9"/>
      <c r="BI27" s="9"/>
      <c r="BJ27" s="11"/>
      <c r="BK27" s="9"/>
      <c r="BL27" s="9"/>
      <c r="BM27" s="10"/>
    </row>
    <row r="28" spans="1:65" s="14" customFormat="1" ht="102.75" customHeight="1" x14ac:dyDescent="0.25">
      <c r="A28" s="11" t="s">
        <v>7</v>
      </c>
      <c r="B28" s="11" t="s">
        <v>8</v>
      </c>
      <c r="C28" s="20" t="s">
        <v>9</v>
      </c>
      <c r="D28" s="15">
        <v>0</v>
      </c>
      <c r="E28" s="20" t="s">
        <v>10</v>
      </c>
      <c r="F28" s="20" t="s">
        <v>11</v>
      </c>
      <c r="G28" s="20" t="s">
        <v>12</v>
      </c>
      <c r="H28" s="35" t="s">
        <v>154</v>
      </c>
      <c r="I28" s="9">
        <v>0</v>
      </c>
      <c r="J28" s="9">
        <v>604</v>
      </c>
      <c r="K28" s="10">
        <v>0</v>
      </c>
      <c r="L28" s="9">
        <v>0</v>
      </c>
      <c r="M28" s="9">
        <v>420</v>
      </c>
      <c r="N28" s="10">
        <v>0</v>
      </c>
      <c r="O28" s="9">
        <v>0</v>
      </c>
      <c r="P28" s="9">
        <v>431</v>
      </c>
      <c r="Q28" s="10">
        <v>0</v>
      </c>
      <c r="R28" s="21">
        <v>0</v>
      </c>
      <c r="S28" s="21">
        <v>1455</v>
      </c>
      <c r="T28" s="10">
        <v>0</v>
      </c>
      <c r="U28" s="9">
        <v>0</v>
      </c>
      <c r="V28" s="9">
        <v>317</v>
      </c>
      <c r="W28" s="10">
        <f t="shared" si="5"/>
        <v>0</v>
      </c>
      <c r="X28" s="9">
        <v>0</v>
      </c>
      <c r="Y28" s="9">
        <v>288</v>
      </c>
      <c r="Z28" s="10">
        <f t="shared" si="6"/>
        <v>0</v>
      </c>
      <c r="AA28" s="9">
        <v>0</v>
      </c>
      <c r="AB28" s="9">
        <v>253</v>
      </c>
      <c r="AC28" s="10">
        <f t="shared" si="7"/>
        <v>0</v>
      </c>
      <c r="AD28" s="9"/>
      <c r="AE28" s="9"/>
      <c r="AF28" s="21"/>
      <c r="AG28" s="9"/>
      <c r="AH28" s="9"/>
      <c r="AI28" s="21"/>
      <c r="AJ28" s="12">
        <f t="shared" si="8"/>
        <v>0</v>
      </c>
      <c r="AK28" s="12">
        <f t="shared" si="9"/>
        <v>858</v>
      </c>
      <c r="AL28" s="10">
        <f t="shared" si="10"/>
        <v>0</v>
      </c>
      <c r="AM28" s="9">
        <v>0</v>
      </c>
      <c r="AN28" s="9">
        <v>248</v>
      </c>
      <c r="AO28" s="21">
        <f t="shared" si="22"/>
        <v>0</v>
      </c>
      <c r="AP28" s="9">
        <v>0</v>
      </c>
      <c r="AQ28" s="9">
        <v>231</v>
      </c>
      <c r="AR28" s="21">
        <f t="shared" si="23"/>
        <v>0</v>
      </c>
      <c r="AS28" s="9"/>
      <c r="AT28" s="9"/>
      <c r="AU28" s="21"/>
      <c r="AV28" s="13"/>
      <c r="AW28" s="13"/>
      <c r="AX28" s="10"/>
      <c r="AY28" s="9"/>
      <c r="AZ28" s="9"/>
      <c r="BA28" s="21"/>
      <c r="BB28" s="9"/>
      <c r="BC28" s="9"/>
      <c r="BD28" s="21"/>
      <c r="BE28" s="9"/>
      <c r="BF28" s="9"/>
      <c r="BG28" s="21"/>
      <c r="BH28" s="9"/>
      <c r="BI28" s="9"/>
      <c r="BJ28" s="21"/>
      <c r="BK28" s="9"/>
      <c r="BL28" s="9"/>
      <c r="BM28" s="21"/>
    </row>
    <row r="29" spans="1:65" s="14" customFormat="1" ht="57" customHeight="1" x14ac:dyDescent="0.25">
      <c r="A29" s="11" t="s">
        <v>7</v>
      </c>
      <c r="B29" s="11" t="s">
        <v>126</v>
      </c>
      <c r="C29" s="8" t="s">
        <v>127</v>
      </c>
      <c r="D29" s="15">
        <v>0</v>
      </c>
      <c r="E29" s="8" t="s">
        <v>170</v>
      </c>
      <c r="F29" s="20" t="s">
        <v>128</v>
      </c>
      <c r="G29" s="20" t="s">
        <v>129</v>
      </c>
      <c r="H29" s="35" t="s">
        <v>154</v>
      </c>
      <c r="I29" s="9">
        <v>0</v>
      </c>
      <c r="J29" s="9">
        <v>2893</v>
      </c>
      <c r="K29" s="10">
        <v>0</v>
      </c>
      <c r="L29" s="9">
        <v>0</v>
      </c>
      <c r="M29" s="9">
        <v>1697</v>
      </c>
      <c r="N29" s="10">
        <v>0</v>
      </c>
      <c r="O29" s="9">
        <v>0</v>
      </c>
      <c r="P29" s="9">
        <v>1979</v>
      </c>
      <c r="Q29" s="10">
        <v>0</v>
      </c>
      <c r="R29" s="21">
        <v>0</v>
      </c>
      <c r="S29" s="21">
        <v>6569</v>
      </c>
      <c r="T29" s="10">
        <v>0</v>
      </c>
      <c r="U29" s="9">
        <v>0</v>
      </c>
      <c r="V29" s="9">
        <v>2125</v>
      </c>
      <c r="W29" s="10">
        <f t="shared" si="5"/>
        <v>0</v>
      </c>
      <c r="X29" s="9">
        <v>0</v>
      </c>
      <c r="Y29" s="9">
        <v>2298</v>
      </c>
      <c r="Z29" s="10">
        <f t="shared" si="6"/>
        <v>0</v>
      </c>
      <c r="AA29" s="9">
        <v>0</v>
      </c>
      <c r="AB29" s="9">
        <v>2249</v>
      </c>
      <c r="AC29" s="10">
        <f t="shared" si="7"/>
        <v>0</v>
      </c>
      <c r="AD29" s="9"/>
      <c r="AE29" s="9"/>
      <c r="AF29" s="22"/>
      <c r="AG29" s="9"/>
      <c r="AH29" s="9"/>
      <c r="AI29" s="21"/>
      <c r="AJ29" s="12">
        <f t="shared" si="8"/>
        <v>0</v>
      </c>
      <c r="AK29" s="12">
        <f t="shared" si="9"/>
        <v>6672</v>
      </c>
      <c r="AL29" s="10">
        <f t="shared" si="10"/>
        <v>0</v>
      </c>
      <c r="AM29" s="9">
        <v>0</v>
      </c>
      <c r="AN29" s="9">
        <v>2448</v>
      </c>
      <c r="AO29" s="25">
        <f t="shared" si="22"/>
        <v>0</v>
      </c>
      <c r="AP29" s="9">
        <v>0</v>
      </c>
      <c r="AQ29" s="9">
        <v>2453</v>
      </c>
      <c r="AR29" s="25">
        <f t="shared" si="23"/>
        <v>0</v>
      </c>
      <c r="AS29" s="9"/>
      <c r="AT29" s="9"/>
      <c r="AU29" s="22"/>
      <c r="AV29" s="13"/>
      <c r="AW29" s="13"/>
      <c r="AX29" s="10"/>
      <c r="AY29" s="9"/>
      <c r="AZ29" s="9"/>
      <c r="BA29" s="22"/>
      <c r="BB29" s="9"/>
      <c r="BC29" s="9"/>
      <c r="BD29" s="22"/>
      <c r="BE29" s="9"/>
      <c r="BF29" s="9"/>
      <c r="BG29" s="22"/>
      <c r="BH29" s="9"/>
      <c r="BI29" s="9"/>
      <c r="BJ29" s="21"/>
      <c r="BK29" s="9"/>
      <c r="BL29" s="9"/>
      <c r="BM29" s="22"/>
    </row>
    <row r="30" spans="1:65" s="14" customFormat="1" ht="49.5" customHeight="1" x14ac:dyDescent="0.25">
      <c r="A30" s="11" t="s">
        <v>7</v>
      </c>
      <c r="B30" s="11" t="s">
        <v>13</v>
      </c>
      <c r="C30" s="20" t="s">
        <v>14</v>
      </c>
      <c r="D30" s="15">
        <v>0</v>
      </c>
      <c r="E30" s="20" t="s">
        <v>15</v>
      </c>
      <c r="F30" s="20" t="s">
        <v>16</v>
      </c>
      <c r="G30" s="20" t="s">
        <v>17</v>
      </c>
      <c r="H30" s="35" t="s">
        <v>154</v>
      </c>
      <c r="I30" s="9">
        <v>0</v>
      </c>
      <c r="J30" s="9">
        <v>3293</v>
      </c>
      <c r="K30" s="10">
        <v>0</v>
      </c>
      <c r="L30" s="9">
        <v>0</v>
      </c>
      <c r="M30" s="9">
        <v>3952</v>
      </c>
      <c r="N30" s="10">
        <v>0</v>
      </c>
      <c r="O30" s="9">
        <v>0</v>
      </c>
      <c r="P30" s="9">
        <v>4794</v>
      </c>
      <c r="Q30" s="10">
        <v>0</v>
      </c>
      <c r="R30" s="21">
        <v>0</v>
      </c>
      <c r="S30" s="21">
        <v>12039</v>
      </c>
      <c r="T30" s="10">
        <v>0</v>
      </c>
      <c r="U30" s="9">
        <v>0</v>
      </c>
      <c r="V30" s="9">
        <v>3367</v>
      </c>
      <c r="W30" s="10">
        <f t="shared" si="5"/>
        <v>0</v>
      </c>
      <c r="X30" s="9">
        <v>0</v>
      </c>
      <c r="Y30" s="9">
        <v>3298</v>
      </c>
      <c r="Z30" s="10">
        <f t="shared" si="6"/>
        <v>0</v>
      </c>
      <c r="AA30" s="9">
        <v>0</v>
      </c>
      <c r="AB30" s="9">
        <v>3369</v>
      </c>
      <c r="AC30" s="10">
        <f t="shared" si="7"/>
        <v>0</v>
      </c>
      <c r="AD30" s="9"/>
      <c r="AE30" s="9"/>
      <c r="AF30" s="21"/>
      <c r="AG30" s="9"/>
      <c r="AH30" s="9"/>
      <c r="AI30" s="21"/>
      <c r="AJ30" s="12">
        <f t="shared" si="8"/>
        <v>0</v>
      </c>
      <c r="AK30" s="12">
        <f t="shared" si="9"/>
        <v>10034</v>
      </c>
      <c r="AL30" s="10">
        <f t="shared" si="10"/>
        <v>0</v>
      </c>
      <c r="AM30" s="9">
        <v>0</v>
      </c>
      <c r="AN30" s="9">
        <v>2235</v>
      </c>
      <c r="AO30" s="21">
        <f t="shared" si="22"/>
        <v>0</v>
      </c>
      <c r="AP30" s="9">
        <v>0</v>
      </c>
      <c r="AQ30" s="9">
        <v>2124</v>
      </c>
      <c r="AR30" s="10">
        <f t="shared" si="23"/>
        <v>0</v>
      </c>
      <c r="AS30" s="9"/>
      <c r="AT30" s="9"/>
      <c r="AU30" s="17"/>
      <c r="AV30" s="13"/>
      <c r="AW30" s="13"/>
      <c r="AX30" s="10"/>
      <c r="AY30" s="9"/>
      <c r="AZ30" s="9"/>
      <c r="BA30" s="11"/>
      <c r="BB30" s="9"/>
      <c r="BC30" s="9"/>
      <c r="BD30" s="11"/>
      <c r="BE30" s="9"/>
      <c r="BF30" s="9"/>
      <c r="BG30" s="11"/>
      <c r="BH30" s="9"/>
      <c r="BI30" s="9"/>
      <c r="BJ30" s="21"/>
      <c r="BK30" s="9"/>
      <c r="BL30" s="9"/>
      <c r="BM30" s="21"/>
    </row>
    <row r="31" spans="1:65" s="14" customFormat="1" ht="100.5" customHeight="1" x14ac:dyDescent="0.25">
      <c r="A31" s="11" t="s">
        <v>7</v>
      </c>
      <c r="B31" s="11" t="s">
        <v>18</v>
      </c>
      <c r="C31" s="20" t="s">
        <v>19</v>
      </c>
      <c r="D31" s="15">
        <v>0</v>
      </c>
      <c r="E31" s="20" t="s">
        <v>20</v>
      </c>
      <c r="F31" s="20" t="s">
        <v>21</v>
      </c>
      <c r="G31" s="20" t="s">
        <v>22</v>
      </c>
      <c r="H31" s="35" t="s">
        <v>154</v>
      </c>
      <c r="I31" s="9">
        <v>0</v>
      </c>
      <c r="J31" s="9">
        <v>11410</v>
      </c>
      <c r="K31" s="10">
        <v>0</v>
      </c>
      <c r="L31" s="9">
        <v>0</v>
      </c>
      <c r="M31" s="9">
        <v>11095</v>
      </c>
      <c r="N31" s="10">
        <v>0</v>
      </c>
      <c r="O31" s="9">
        <v>0</v>
      </c>
      <c r="P31" s="9">
        <v>13363</v>
      </c>
      <c r="Q31" s="10">
        <v>0</v>
      </c>
      <c r="R31" s="21">
        <v>0</v>
      </c>
      <c r="S31" s="21">
        <v>35868</v>
      </c>
      <c r="T31" s="10">
        <v>0</v>
      </c>
      <c r="U31" s="9">
        <v>0</v>
      </c>
      <c r="V31" s="9">
        <v>6011</v>
      </c>
      <c r="W31" s="10">
        <f t="shared" si="5"/>
        <v>0</v>
      </c>
      <c r="X31" s="9">
        <v>0</v>
      </c>
      <c r="Y31" s="9">
        <v>6613</v>
      </c>
      <c r="Z31" s="10">
        <f t="shared" si="6"/>
        <v>0</v>
      </c>
      <c r="AA31" s="9">
        <v>0</v>
      </c>
      <c r="AB31" s="9">
        <v>6363</v>
      </c>
      <c r="AC31" s="10">
        <f t="shared" si="7"/>
        <v>0</v>
      </c>
      <c r="AD31" s="9"/>
      <c r="AE31" s="9"/>
      <c r="AF31" s="21"/>
      <c r="AG31" s="9"/>
      <c r="AH31" s="9"/>
      <c r="AI31" s="21"/>
      <c r="AJ31" s="12">
        <f t="shared" si="8"/>
        <v>0</v>
      </c>
      <c r="AK31" s="12">
        <f t="shared" si="9"/>
        <v>18987</v>
      </c>
      <c r="AL31" s="10">
        <f t="shared" si="10"/>
        <v>0</v>
      </c>
      <c r="AM31" s="9">
        <v>0</v>
      </c>
      <c r="AN31" s="9">
        <v>2351</v>
      </c>
      <c r="AO31" s="21">
        <f t="shared" si="22"/>
        <v>0</v>
      </c>
      <c r="AP31" s="9">
        <v>0</v>
      </c>
      <c r="AQ31" s="9">
        <v>2415</v>
      </c>
      <c r="AR31" s="10">
        <f t="shared" si="23"/>
        <v>0</v>
      </c>
      <c r="AS31" s="9"/>
      <c r="AT31" s="9"/>
      <c r="AU31" s="21"/>
      <c r="AV31" s="13"/>
      <c r="AW31" s="13"/>
      <c r="AX31" s="10"/>
      <c r="AY31" s="9"/>
      <c r="AZ31" s="9"/>
      <c r="BA31" s="21"/>
      <c r="BB31" s="9"/>
      <c r="BC31" s="9"/>
      <c r="BD31" s="21"/>
      <c r="BE31" s="9"/>
      <c r="BF31" s="9"/>
      <c r="BG31" s="21"/>
      <c r="BH31" s="9"/>
      <c r="BI31" s="9"/>
      <c r="BJ31" s="21"/>
      <c r="BK31" s="9"/>
      <c r="BL31" s="9"/>
      <c r="BM31" s="21"/>
    </row>
    <row r="32" spans="1:65" s="14" customFormat="1" ht="90" customHeight="1" x14ac:dyDescent="0.25">
      <c r="A32" s="11" t="s">
        <v>7</v>
      </c>
      <c r="B32" s="11" t="s">
        <v>23</v>
      </c>
      <c r="C32" s="20" t="s">
        <v>24</v>
      </c>
      <c r="D32" s="15">
        <v>0</v>
      </c>
      <c r="E32" s="20" t="s">
        <v>25</v>
      </c>
      <c r="F32" s="20" t="s">
        <v>26</v>
      </c>
      <c r="G32" s="20" t="s">
        <v>27</v>
      </c>
      <c r="H32" s="35" t="s">
        <v>150</v>
      </c>
      <c r="I32" s="9">
        <v>0</v>
      </c>
      <c r="J32" s="9">
        <v>409</v>
      </c>
      <c r="K32" s="10">
        <v>0</v>
      </c>
      <c r="L32" s="9">
        <v>0</v>
      </c>
      <c r="M32" s="9">
        <v>285</v>
      </c>
      <c r="N32" s="10">
        <v>0</v>
      </c>
      <c r="O32" s="9">
        <v>0</v>
      </c>
      <c r="P32" s="9">
        <v>308</v>
      </c>
      <c r="Q32" s="10">
        <v>0</v>
      </c>
      <c r="R32" s="21">
        <v>0</v>
      </c>
      <c r="S32" s="21">
        <v>1002</v>
      </c>
      <c r="T32" s="10">
        <v>0</v>
      </c>
      <c r="U32" s="9">
        <v>1</v>
      </c>
      <c r="V32" s="9">
        <v>317</v>
      </c>
      <c r="W32" s="10">
        <f t="shared" si="5"/>
        <v>3.1545741324921135E-3</v>
      </c>
      <c r="X32" s="9">
        <v>0</v>
      </c>
      <c r="Y32" s="9">
        <v>288</v>
      </c>
      <c r="Z32" s="10">
        <f t="shared" si="6"/>
        <v>0</v>
      </c>
      <c r="AA32" s="9">
        <v>0</v>
      </c>
      <c r="AB32" s="9">
        <v>253</v>
      </c>
      <c r="AC32" s="10">
        <f t="shared" si="7"/>
        <v>0</v>
      </c>
      <c r="AD32" s="9"/>
      <c r="AE32" s="9"/>
      <c r="AF32" s="21"/>
      <c r="AG32" s="9"/>
      <c r="AH32" s="9"/>
      <c r="AI32" s="21"/>
      <c r="AJ32" s="12">
        <f t="shared" si="8"/>
        <v>1</v>
      </c>
      <c r="AK32" s="12">
        <f t="shared" si="9"/>
        <v>858</v>
      </c>
      <c r="AL32" s="10">
        <f t="shared" si="10"/>
        <v>1.1655011655011655E-3</v>
      </c>
      <c r="AM32" s="9">
        <v>0</v>
      </c>
      <c r="AN32" s="9">
        <v>248</v>
      </c>
      <c r="AO32" s="21">
        <f t="shared" si="22"/>
        <v>0</v>
      </c>
      <c r="AP32" s="9">
        <v>0</v>
      </c>
      <c r="AQ32" s="9">
        <v>231</v>
      </c>
      <c r="AR32" s="21">
        <f t="shared" si="23"/>
        <v>0</v>
      </c>
      <c r="AS32" s="9"/>
      <c r="AT32" s="9"/>
      <c r="AU32" s="21"/>
      <c r="AV32" s="13"/>
      <c r="AW32" s="13"/>
      <c r="AX32" s="10"/>
      <c r="AY32" s="9"/>
      <c r="AZ32" s="9"/>
      <c r="BA32" s="21"/>
      <c r="BB32" s="9"/>
      <c r="BC32" s="9"/>
      <c r="BD32" s="21"/>
      <c r="BE32" s="9"/>
      <c r="BF32" s="9"/>
      <c r="BG32" s="11"/>
      <c r="BH32" s="9"/>
      <c r="BI32" s="9"/>
      <c r="BJ32" s="21"/>
      <c r="BK32" s="9"/>
      <c r="BL32" s="9"/>
      <c r="BM32" s="21"/>
    </row>
    <row r="33" spans="1:66" s="14" customFormat="1" ht="68.25" customHeight="1" x14ac:dyDescent="0.25">
      <c r="A33" s="11" t="s">
        <v>7</v>
      </c>
      <c r="B33" s="11" t="s">
        <v>130</v>
      </c>
      <c r="C33" s="8" t="s">
        <v>131</v>
      </c>
      <c r="D33" s="15">
        <v>0</v>
      </c>
      <c r="E33" s="8" t="s">
        <v>171</v>
      </c>
      <c r="F33" s="20" t="s">
        <v>132</v>
      </c>
      <c r="G33" s="20" t="s">
        <v>133</v>
      </c>
      <c r="H33" s="35" t="s">
        <v>150</v>
      </c>
      <c r="I33" s="9">
        <v>0</v>
      </c>
      <c r="J33" s="9">
        <v>2893</v>
      </c>
      <c r="K33" s="10">
        <v>0</v>
      </c>
      <c r="L33" s="9">
        <v>0</v>
      </c>
      <c r="M33" s="9">
        <v>1697</v>
      </c>
      <c r="N33" s="10">
        <v>0</v>
      </c>
      <c r="O33" s="9">
        <v>0</v>
      </c>
      <c r="P33" s="9">
        <v>1979</v>
      </c>
      <c r="Q33" s="10">
        <v>0</v>
      </c>
      <c r="R33" s="21">
        <v>0</v>
      </c>
      <c r="S33" s="21">
        <v>6569</v>
      </c>
      <c r="T33" s="10">
        <v>0</v>
      </c>
      <c r="U33" s="9">
        <v>0</v>
      </c>
      <c r="V33" s="9">
        <v>2125</v>
      </c>
      <c r="W33" s="10">
        <f t="shared" si="5"/>
        <v>0</v>
      </c>
      <c r="X33" s="9">
        <v>0</v>
      </c>
      <c r="Y33" s="9">
        <v>2298</v>
      </c>
      <c r="Z33" s="10">
        <f t="shared" si="6"/>
        <v>0</v>
      </c>
      <c r="AA33" s="9">
        <v>0</v>
      </c>
      <c r="AB33" s="9">
        <v>2249</v>
      </c>
      <c r="AC33" s="10">
        <f t="shared" si="7"/>
        <v>0</v>
      </c>
      <c r="AD33" s="9"/>
      <c r="AE33" s="9"/>
      <c r="AF33" s="21"/>
      <c r="AG33" s="9"/>
      <c r="AH33" s="9"/>
      <c r="AI33" s="21"/>
      <c r="AJ33" s="12">
        <f t="shared" si="8"/>
        <v>0</v>
      </c>
      <c r="AK33" s="12">
        <f t="shared" si="9"/>
        <v>6672</v>
      </c>
      <c r="AL33" s="10">
        <f t="shared" si="10"/>
        <v>0</v>
      </c>
      <c r="AM33" s="9">
        <v>0</v>
      </c>
      <c r="AN33" s="9">
        <v>2448</v>
      </c>
      <c r="AO33" s="21">
        <f t="shared" si="22"/>
        <v>0</v>
      </c>
      <c r="AP33" s="9">
        <v>0</v>
      </c>
      <c r="AQ33" s="9">
        <v>2453</v>
      </c>
      <c r="AR33" s="21">
        <f t="shared" si="23"/>
        <v>0</v>
      </c>
      <c r="AS33" s="9"/>
      <c r="AT33" s="9"/>
      <c r="AU33" s="21"/>
      <c r="AV33" s="13"/>
      <c r="AW33" s="13"/>
      <c r="AX33" s="10"/>
      <c r="AY33" s="9"/>
      <c r="AZ33" s="9"/>
      <c r="BA33" s="21"/>
      <c r="BB33" s="9"/>
      <c r="BC33" s="9"/>
      <c r="BD33" s="21"/>
      <c r="BE33" s="9"/>
      <c r="BF33" s="9"/>
      <c r="BG33" s="11"/>
      <c r="BH33" s="9"/>
      <c r="BI33" s="9"/>
      <c r="BJ33" s="21"/>
      <c r="BK33" s="9"/>
      <c r="BL33" s="9"/>
      <c r="BM33" s="21"/>
    </row>
    <row r="34" spans="1:66" s="14" customFormat="1" ht="96.75" customHeight="1" x14ac:dyDescent="0.25">
      <c r="A34" s="11" t="s">
        <v>7</v>
      </c>
      <c r="B34" s="11" t="s">
        <v>28</v>
      </c>
      <c r="C34" s="20" t="s">
        <v>51</v>
      </c>
      <c r="D34" s="15">
        <v>0</v>
      </c>
      <c r="E34" s="20" t="s">
        <v>52</v>
      </c>
      <c r="F34" s="20" t="s">
        <v>29</v>
      </c>
      <c r="G34" s="20" t="s">
        <v>30</v>
      </c>
      <c r="H34" s="35" t="s">
        <v>154</v>
      </c>
      <c r="I34" s="9">
        <v>0</v>
      </c>
      <c r="J34" s="9">
        <v>604</v>
      </c>
      <c r="K34" s="10">
        <v>0</v>
      </c>
      <c r="L34" s="9">
        <v>0</v>
      </c>
      <c r="M34" s="9">
        <v>420</v>
      </c>
      <c r="N34" s="10">
        <v>0</v>
      </c>
      <c r="O34" s="9">
        <v>0</v>
      </c>
      <c r="P34" s="9">
        <v>431</v>
      </c>
      <c r="Q34" s="10">
        <v>0</v>
      </c>
      <c r="R34" s="21">
        <v>0</v>
      </c>
      <c r="S34" s="21">
        <v>1455</v>
      </c>
      <c r="T34" s="10">
        <v>0</v>
      </c>
      <c r="U34" s="9">
        <v>0</v>
      </c>
      <c r="V34" s="9">
        <v>317</v>
      </c>
      <c r="W34" s="10">
        <f t="shared" si="5"/>
        <v>0</v>
      </c>
      <c r="X34" s="9">
        <v>0</v>
      </c>
      <c r="Y34" s="9">
        <v>288</v>
      </c>
      <c r="Z34" s="10">
        <f t="shared" si="6"/>
        <v>0</v>
      </c>
      <c r="AA34" s="9">
        <v>0</v>
      </c>
      <c r="AB34" s="9">
        <v>253</v>
      </c>
      <c r="AC34" s="10">
        <f t="shared" si="7"/>
        <v>0</v>
      </c>
      <c r="AD34" s="9"/>
      <c r="AE34" s="9"/>
      <c r="AF34" s="17"/>
      <c r="AG34" s="9"/>
      <c r="AH34" s="9"/>
      <c r="AI34" s="21"/>
      <c r="AJ34" s="12">
        <f t="shared" si="8"/>
        <v>0</v>
      </c>
      <c r="AK34" s="12">
        <f t="shared" si="9"/>
        <v>858</v>
      </c>
      <c r="AL34" s="10">
        <f t="shared" si="10"/>
        <v>0</v>
      </c>
      <c r="AM34" s="9">
        <v>0</v>
      </c>
      <c r="AN34" s="9">
        <v>248</v>
      </c>
      <c r="AO34" s="10">
        <f t="shared" si="22"/>
        <v>0</v>
      </c>
      <c r="AP34" s="9">
        <v>0</v>
      </c>
      <c r="AQ34" s="9">
        <v>231</v>
      </c>
      <c r="AR34" s="21">
        <f t="shared" si="23"/>
        <v>0</v>
      </c>
      <c r="AS34" s="9"/>
      <c r="AT34" s="9"/>
      <c r="AU34" s="17"/>
      <c r="AV34" s="13"/>
      <c r="AW34" s="13"/>
      <c r="AX34" s="10"/>
      <c r="AY34" s="9"/>
      <c r="AZ34" s="9"/>
      <c r="BA34" s="11"/>
      <c r="BB34" s="9"/>
      <c r="BC34" s="9"/>
      <c r="BD34" s="11"/>
      <c r="BE34" s="9"/>
      <c r="BF34" s="9"/>
      <c r="BG34" s="11"/>
      <c r="BH34" s="9"/>
      <c r="BI34" s="9"/>
      <c r="BJ34" s="21"/>
      <c r="BK34" s="9"/>
      <c r="BL34" s="9"/>
      <c r="BM34" s="21"/>
    </row>
    <row r="35" spans="1:66" s="14" customFormat="1" ht="103.5" customHeight="1" x14ac:dyDescent="0.25">
      <c r="A35" s="11" t="s">
        <v>7</v>
      </c>
      <c r="B35" s="11" t="s">
        <v>135</v>
      </c>
      <c r="C35" s="8" t="s">
        <v>134</v>
      </c>
      <c r="D35" s="15">
        <v>0.03</v>
      </c>
      <c r="E35" s="8" t="s">
        <v>172</v>
      </c>
      <c r="F35" s="20" t="s">
        <v>136</v>
      </c>
      <c r="G35" s="20" t="s">
        <v>184</v>
      </c>
      <c r="H35" s="35"/>
      <c r="I35" s="9">
        <v>6</v>
      </c>
      <c r="J35" s="9">
        <v>2893</v>
      </c>
      <c r="K35" s="21">
        <v>2.0739716557207051E-3</v>
      </c>
      <c r="L35" s="9">
        <v>9</v>
      </c>
      <c r="M35" s="9">
        <v>1697</v>
      </c>
      <c r="N35" s="21">
        <v>5.3034767236299352E-3</v>
      </c>
      <c r="O35" s="9">
        <v>6</v>
      </c>
      <c r="P35" s="9">
        <v>1979</v>
      </c>
      <c r="Q35" s="21">
        <v>3.0318342597271349E-3</v>
      </c>
      <c r="R35" s="21">
        <v>21</v>
      </c>
      <c r="S35" s="21">
        <v>6569</v>
      </c>
      <c r="T35" s="21">
        <v>3.1968336124219821E-3</v>
      </c>
      <c r="U35" s="9">
        <v>8</v>
      </c>
      <c r="V35" s="9">
        <v>2125</v>
      </c>
      <c r="W35" s="18">
        <f>SUM(U35/V35)</f>
        <v>3.7647058823529413E-3</v>
      </c>
      <c r="X35" s="32">
        <v>6</v>
      </c>
      <c r="Y35" s="9">
        <v>2298</v>
      </c>
      <c r="Z35" s="18">
        <f>SUM(X35/Y35)</f>
        <v>2.6109660574412533E-3</v>
      </c>
      <c r="AA35" s="9">
        <v>5</v>
      </c>
      <c r="AB35" s="9">
        <v>2249</v>
      </c>
      <c r="AC35" s="18">
        <f>SUM(AA35/AB35)</f>
        <v>2.2232103156958646E-3</v>
      </c>
      <c r="AD35" s="9"/>
      <c r="AE35" s="9"/>
      <c r="AF35" s="22"/>
      <c r="AG35" s="9"/>
      <c r="AH35" s="9"/>
      <c r="AI35" s="22"/>
      <c r="AJ35" s="12">
        <f t="shared" si="8"/>
        <v>19</v>
      </c>
      <c r="AK35" s="12">
        <f t="shared" si="9"/>
        <v>6672</v>
      </c>
      <c r="AL35" s="38">
        <f>SUM(AJ35/AK35)</f>
        <v>2.8477218225419665E-3</v>
      </c>
      <c r="AM35" s="9">
        <v>14</v>
      </c>
      <c r="AN35" s="9">
        <v>2449</v>
      </c>
      <c r="AO35" s="22">
        <f>SUM(AM35/AN35)</f>
        <v>5.7166190281747655E-3</v>
      </c>
      <c r="AP35" s="9">
        <v>15</v>
      </c>
      <c r="AQ35" s="9">
        <v>2453</v>
      </c>
      <c r="AR35" s="22">
        <f t="shared" si="23"/>
        <v>6.1149612719119447E-3</v>
      </c>
      <c r="AS35" s="9"/>
      <c r="AT35" s="9"/>
      <c r="AU35" s="22"/>
      <c r="AV35" s="13"/>
      <c r="AW35" s="13"/>
      <c r="AX35" s="10"/>
      <c r="AY35" s="9"/>
      <c r="AZ35" s="9"/>
      <c r="BA35" s="22"/>
      <c r="BB35" s="9"/>
      <c r="BC35" s="9"/>
      <c r="BD35" s="22"/>
      <c r="BE35" s="9"/>
      <c r="BF35" s="9"/>
      <c r="BG35" s="22"/>
      <c r="BH35" s="9"/>
      <c r="BI35" s="9"/>
      <c r="BJ35" s="22"/>
      <c r="BK35" s="9"/>
      <c r="BL35" s="9"/>
      <c r="BM35" s="22"/>
    </row>
    <row r="36" spans="1:66" s="14" customFormat="1" ht="82.5" customHeight="1" x14ac:dyDescent="0.25">
      <c r="A36" s="11" t="s">
        <v>7</v>
      </c>
      <c r="B36" s="11" t="s">
        <v>31</v>
      </c>
      <c r="C36" s="20" t="s">
        <v>32</v>
      </c>
      <c r="D36" s="20"/>
      <c r="E36" s="8" t="s">
        <v>173</v>
      </c>
      <c r="F36" s="20" t="s">
        <v>53</v>
      </c>
      <c r="G36" s="20" t="s">
        <v>54</v>
      </c>
      <c r="H36" s="35" t="s">
        <v>154</v>
      </c>
      <c r="I36" s="9">
        <v>0</v>
      </c>
      <c r="J36" s="9">
        <v>409</v>
      </c>
      <c r="K36" s="21">
        <v>0</v>
      </c>
      <c r="L36" s="9">
        <v>2</v>
      </c>
      <c r="M36" s="9">
        <v>285</v>
      </c>
      <c r="N36" s="21">
        <v>7.0175438596491229E-3</v>
      </c>
      <c r="O36" s="9">
        <v>0</v>
      </c>
      <c r="P36" s="9">
        <v>308</v>
      </c>
      <c r="Q36" s="21">
        <v>0</v>
      </c>
      <c r="R36" s="21">
        <v>2</v>
      </c>
      <c r="S36" s="21">
        <v>1002</v>
      </c>
      <c r="T36" s="21">
        <v>1.996007984031936E-3</v>
      </c>
      <c r="U36" s="9">
        <v>0</v>
      </c>
      <c r="V36" s="9">
        <v>317</v>
      </c>
      <c r="W36" s="10">
        <f t="shared" si="5"/>
        <v>0</v>
      </c>
      <c r="X36" s="9">
        <v>0</v>
      </c>
      <c r="Y36" s="9">
        <v>288</v>
      </c>
      <c r="Z36" s="10">
        <f t="shared" si="6"/>
        <v>0</v>
      </c>
      <c r="AA36" s="9">
        <v>0</v>
      </c>
      <c r="AB36" s="9">
        <v>253</v>
      </c>
      <c r="AC36" s="10">
        <f t="shared" si="7"/>
        <v>0</v>
      </c>
      <c r="AD36" s="9"/>
      <c r="AE36" s="9"/>
      <c r="AF36" s="21"/>
      <c r="AG36" s="9"/>
      <c r="AH36" s="9"/>
      <c r="AI36" s="21"/>
      <c r="AJ36" s="12">
        <f t="shared" si="8"/>
        <v>0</v>
      </c>
      <c r="AK36" s="12">
        <f t="shared" si="9"/>
        <v>858</v>
      </c>
      <c r="AL36" s="10">
        <f t="shared" si="10"/>
        <v>0</v>
      </c>
      <c r="AM36" s="9">
        <v>0</v>
      </c>
      <c r="AN36" s="9">
        <v>248</v>
      </c>
      <c r="AO36" s="21">
        <f>SUM(AM36/AN36)</f>
        <v>0</v>
      </c>
      <c r="AP36" s="9">
        <v>0</v>
      </c>
      <c r="AQ36" s="9">
        <v>231</v>
      </c>
      <c r="AR36" s="21">
        <f t="shared" ref="AR36:AR41" si="24">AP36/AQ36</f>
        <v>0</v>
      </c>
      <c r="AS36" s="9"/>
      <c r="AT36" s="9"/>
      <c r="AU36" s="21"/>
      <c r="AV36" s="13"/>
      <c r="AW36" s="13"/>
      <c r="AX36" s="23"/>
      <c r="AY36" s="9"/>
      <c r="AZ36" s="9"/>
      <c r="BA36" s="21"/>
      <c r="BB36" s="9"/>
      <c r="BC36" s="9"/>
      <c r="BD36" s="21"/>
      <c r="BE36" s="9"/>
      <c r="BF36" s="9"/>
      <c r="BG36" s="21"/>
      <c r="BH36" s="9"/>
      <c r="BI36" s="9"/>
      <c r="BJ36" s="21"/>
      <c r="BK36" s="9"/>
      <c r="BL36" s="9"/>
      <c r="BM36" s="21"/>
    </row>
    <row r="37" spans="1:66" s="14" customFormat="1" ht="78.75" x14ac:dyDescent="0.25">
      <c r="A37" s="11" t="s">
        <v>33</v>
      </c>
      <c r="B37" s="11" t="s">
        <v>34</v>
      </c>
      <c r="C37" s="20" t="s">
        <v>35</v>
      </c>
      <c r="D37" s="15" t="s">
        <v>180</v>
      </c>
      <c r="E37" s="20" t="s">
        <v>36</v>
      </c>
      <c r="F37" s="36" t="s">
        <v>37</v>
      </c>
      <c r="G37" s="20" t="s">
        <v>38</v>
      </c>
      <c r="H37" s="35">
        <v>0</v>
      </c>
      <c r="I37" s="9">
        <v>1331</v>
      </c>
      <c r="J37" s="9">
        <v>1211</v>
      </c>
      <c r="K37" s="24">
        <f t="shared" ref="K37:K41" si="25">I37/J37</f>
        <v>1.0990916597853013</v>
      </c>
      <c r="L37" s="9">
        <v>2085</v>
      </c>
      <c r="M37" s="9">
        <v>1528</v>
      </c>
      <c r="N37" s="24">
        <f t="shared" ref="N37:N41" si="26">L37/M37</f>
        <v>1.3645287958115184</v>
      </c>
      <c r="O37" s="9">
        <v>3955</v>
      </c>
      <c r="P37" s="9">
        <v>2091</v>
      </c>
      <c r="Q37" s="24">
        <f t="shared" ref="Q37:Q41" si="27">O37/P37</f>
        <v>1.8914395026303203</v>
      </c>
      <c r="R37" s="25">
        <f t="shared" ref="R37:S41" si="28">I37+L37+O37</f>
        <v>7371</v>
      </c>
      <c r="S37" s="25">
        <f t="shared" si="28"/>
        <v>4830</v>
      </c>
      <c r="T37" s="24">
        <f t="shared" ref="T37:T41" si="29">R37/S37</f>
        <v>1.5260869565217392</v>
      </c>
      <c r="U37" s="9">
        <v>3451</v>
      </c>
      <c r="V37" s="9">
        <v>1774</v>
      </c>
      <c r="W37" s="19">
        <f>SUM(U37/V37)</f>
        <v>1.9453213077790303</v>
      </c>
      <c r="X37" s="9">
        <v>8343</v>
      </c>
      <c r="Y37" s="9">
        <v>2654</v>
      </c>
      <c r="Z37" s="19">
        <f>SUM(X37/Y37)</f>
        <v>3.1435568952524493</v>
      </c>
      <c r="AA37" s="9">
        <v>3222</v>
      </c>
      <c r="AB37" s="9">
        <v>1758</v>
      </c>
      <c r="AC37" s="19">
        <f>SUM(AA37/AB37)</f>
        <v>1.8327645051194539</v>
      </c>
      <c r="AD37" s="34"/>
      <c r="AE37" s="34"/>
      <c r="AF37" s="34"/>
      <c r="AG37" s="9"/>
      <c r="AH37" s="9"/>
      <c r="AI37" s="26"/>
      <c r="AJ37" s="12">
        <f t="shared" si="8"/>
        <v>15016</v>
      </c>
      <c r="AK37" s="12">
        <f t="shared" si="9"/>
        <v>6186</v>
      </c>
      <c r="AL37" s="19">
        <f>SUM(AJ37/AK37)</f>
        <v>2.427416747494342</v>
      </c>
      <c r="AM37" s="9">
        <v>1004</v>
      </c>
      <c r="AN37" s="9">
        <v>795</v>
      </c>
      <c r="AO37" s="24">
        <f>AM37/AN37</f>
        <v>1.2628930817610062</v>
      </c>
      <c r="AP37" s="9">
        <v>2035</v>
      </c>
      <c r="AQ37" s="9">
        <v>972</v>
      </c>
      <c r="AR37" s="26">
        <f t="shared" si="24"/>
        <v>2.0936213991769548</v>
      </c>
      <c r="AS37" s="9"/>
      <c r="AT37" s="9"/>
      <c r="AU37" s="26"/>
      <c r="AV37" s="13"/>
      <c r="AW37" s="13"/>
      <c r="AX37" s="11"/>
      <c r="AY37" s="9"/>
      <c r="AZ37" s="9"/>
      <c r="BA37" s="27"/>
      <c r="BB37" s="9"/>
      <c r="BC37" s="9"/>
      <c r="BD37" s="27"/>
      <c r="BE37" s="9"/>
      <c r="BF37" s="9"/>
      <c r="BG37" s="27"/>
      <c r="BH37" s="9"/>
      <c r="BI37" s="9"/>
      <c r="BJ37" s="26"/>
      <c r="BK37" s="9"/>
      <c r="BL37" s="9"/>
      <c r="BM37" s="26"/>
      <c r="BN37" s="39"/>
    </row>
    <row r="38" spans="1:66" s="14" customFormat="1" ht="117.75" customHeight="1" x14ac:dyDescent="0.25">
      <c r="A38" s="11" t="s">
        <v>33</v>
      </c>
      <c r="B38" s="11" t="s">
        <v>138</v>
      </c>
      <c r="C38" s="8" t="s">
        <v>137</v>
      </c>
      <c r="D38" s="15" t="s">
        <v>180</v>
      </c>
      <c r="E38" s="8" t="s">
        <v>174</v>
      </c>
      <c r="F38" s="36" t="s">
        <v>139</v>
      </c>
      <c r="G38" s="20" t="s">
        <v>140</v>
      </c>
      <c r="H38" s="35">
        <v>0</v>
      </c>
      <c r="I38" s="9">
        <v>2392</v>
      </c>
      <c r="J38" s="9">
        <v>744</v>
      </c>
      <c r="K38" s="24">
        <f t="shared" si="25"/>
        <v>3.21505376344086</v>
      </c>
      <c r="L38" s="9">
        <v>1715</v>
      </c>
      <c r="M38" s="9">
        <v>523</v>
      </c>
      <c r="N38" s="24">
        <f t="shared" si="26"/>
        <v>3.2791586998087956</v>
      </c>
      <c r="O38" s="9">
        <v>2996</v>
      </c>
      <c r="P38" s="9">
        <v>940</v>
      </c>
      <c r="Q38" s="24">
        <f t="shared" si="27"/>
        <v>3.1872340425531913</v>
      </c>
      <c r="R38" s="25">
        <f t="shared" si="28"/>
        <v>7103</v>
      </c>
      <c r="S38" s="25">
        <f t="shared" si="28"/>
        <v>2207</v>
      </c>
      <c r="T38" s="24">
        <f t="shared" si="29"/>
        <v>3.2183960126869051</v>
      </c>
      <c r="U38" s="9">
        <v>2381</v>
      </c>
      <c r="V38" s="9">
        <v>739</v>
      </c>
      <c r="W38" s="19">
        <f>SUM(U38/V38)</f>
        <v>3.2219215155615695</v>
      </c>
      <c r="X38" s="9">
        <v>2418</v>
      </c>
      <c r="Y38" s="9">
        <v>819</v>
      </c>
      <c r="Z38" s="26">
        <v>2.9</v>
      </c>
      <c r="AA38" s="9">
        <v>1621</v>
      </c>
      <c r="AB38" s="9">
        <v>766</v>
      </c>
      <c r="AC38" s="17">
        <v>1.9E-2</v>
      </c>
      <c r="AD38" s="34"/>
      <c r="AE38" s="34"/>
      <c r="AF38" s="34"/>
      <c r="AG38" s="9"/>
      <c r="AH38" s="9"/>
      <c r="AI38" s="26"/>
      <c r="AJ38" s="12">
        <f>U38+X38+AA38</f>
        <v>6420</v>
      </c>
      <c r="AK38" s="12">
        <f>V38+Y38+AB38</f>
        <v>2324</v>
      </c>
      <c r="AL38" s="17">
        <v>2.7E-2</v>
      </c>
      <c r="AM38" s="9">
        <v>1282</v>
      </c>
      <c r="AN38" s="9">
        <v>464</v>
      </c>
      <c r="AO38" s="24">
        <f>AM38/AN38</f>
        <v>2.7629310344827585</v>
      </c>
      <c r="AP38" s="9">
        <v>1380</v>
      </c>
      <c r="AQ38" s="9">
        <v>562</v>
      </c>
      <c r="AR38" s="26">
        <f t="shared" si="24"/>
        <v>2.4555160142348753</v>
      </c>
      <c r="AS38" s="9"/>
      <c r="AT38" s="9"/>
      <c r="AU38" s="24"/>
      <c r="AV38" s="13"/>
      <c r="AW38" s="13"/>
      <c r="AX38" s="11"/>
      <c r="AY38" s="9"/>
      <c r="AZ38" s="9"/>
      <c r="BA38" s="27"/>
      <c r="BB38" s="9"/>
      <c r="BC38" s="9"/>
      <c r="BD38" s="19"/>
      <c r="BE38" s="9"/>
      <c r="BF38" s="9"/>
      <c r="BG38" s="27"/>
      <c r="BH38" s="9"/>
      <c r="BI38" s="9"/>
      <c r="BJ38" s="26"/>
      <c r="BK38" s="9"/>
      <c r="BL38" s="9"/>
      <c r="BM38" s="26"/>
    </row>
    <row r="39" spans="1:66" s="14" customFormat="1" ht="102" customHeight="1" x14ac:dyDescent="0.25">
      <c r="A39" s="11" t="s">
        <v>33</v>
      </c>
      <c r="B39" s="11" t="s">
        <v>141</v>
      </c>
      <c r="C39" s="8" t="s">
        <v>143</v>
      </c>
      <c r="D39" s="15" t="s">
        <v>179</v>
      </c>
      <c r="E39" s="8" t="s">
        <v>175</v>
      </c>
      <c r="F39" s="20" t="s">
        <v>144</v>
      </c>
      <c r="G39" s="20" t="s">
        <v>142</v>
      </c>
      <c r="H39" s="35">
        <v>0</v>
      </c>
      <c r="I39" s="9">
        <v>28025</v>
      </c>
      <c r="J39" s="9">
        <v>770</v>
      </c>
      <c r="K39" s="26">
        <f t="shared" si="25"/>
        <v>36.396103896103895</v>
      </c>
      <c r="L39" s="9">
        <v>17151</v>
      </c>
      <c r="M39" s="9">
        <v>625</v>
      </c>
      <c r="N39" s="26">
        <f t="shared" si="26"/>
        <v>27.441600000000001</v>
      </c>
      <c r="O39" s="9">
        <v>13377</v>
      </c>
      <c r="P39" s="9">
        <v>555</v>
      </c>
      <c r="Q39" s="26">
        <f t="shared" si="27"/>
        <v>24.102702702702704</v>
      </c>
      <c r="R39" s="25">
        <f t="shared" si="28"/>
        <v>58553</v>
      </c>
      <c r="S39" s="25">
        <f t="shared" si="28"/>
        <v>1950</v>
      </c>
      <c r="T39" s="26">
        <f t="shared" si="29"/>
        <v>30.027179487179488</v>
      </c>
      <c r="U39" s="40">
        <v>14065</v>
      </c>
      <c r="V39" s="9">
        <v>873</v>
      </c>
      <c r="W39" s="24">
        <f>U39/V39</f>
        <v>16.111111111111111</v>
      </c>
      <c r="X39" s="9">
        <v>12466</v>
      </c>
      <c r="Y39" s="9">
        <v>972</v>
      </c>
      <c r="Z39" s="24">
        <f>X39/Y39</f>
        <v>12.825102880658436</v>
      </c>
      <c r="AA39" s="40">
        <v>11157</v>
      </c>
      <c r="AB39" s="9">
        <v>798</v>
      </c>
      <c r="AC39" s="10">
        <v>0.29099999999999998</v>
      </c>
      <c r="AD39" s="34"/>
      <c r="AE39" s="34"/>
      <c r="AF39" s="34"/>
      <c r="AG39" s="9"/>
      <c r="AH39" s="9"/>
      <c r="AI39" s="24"/>
      <c r="AJ39" s="12">
        <f t="shared" ref="AJ39:AK40" si="30">U39+X39+AA39</f>
        <v>37688</v>
      </c>
      <c r="AK39" s="12">
        <f t="shared" si="30"/>
        <v>2643</v>
      </c>
      <c r="AL39" s="27">
        <f>SUM(AJ39/AK39)</f>
        <v>14.259553537646614</v>
      </c>
      <c r="AM39" s="9">
        <v>10231</v>
      </c>
      <c r="AN39" s="9">
        <v>905</v>
      </c>
      <c r="AO39" s="24">
        <f>AM39/AN39</f>
        <v>11.304972375690607</v>
      </c>
      <c r="AP39" s="9">
        <v>24131</v>
      </c>
      <c r="AQ39" s="9">
        <v>912</v>
      </c>
      <c r="AR39" s="24">
        <f t="shared" si="24"/>
        <v>26.459429824561404</v>
      </c>
      <c r="AS39" s="9"/>
      <c r="AT39" s="9"/>
      <c r="AU39" s="24"/>
      <c r="AV39" s="13"/>
      <c r="AW39" s="13"/>
      <c r="AX39" s="11"/>
      <c r="AY39" s="9"/>
      <c r="AZ39" s="9"/>
      <c r="BA39" s="27"/>
      <c r="BB39" s="9"/>
      <c r="BC39" s="9"/>
      <c r="BD39" s="27"/>
      <c r="BE39" s="9"/>
      <c r="BF39" s="9"/>
      <c r="BG39" s="27"/>
      <c r="BH39" s="9"/>
      <c r="BI39" s="9"/>
      <c r="BJ39" s="24"/>
      <c r="BK39" s="9"/>
      <c r="BL39" s="9"/>
      <c r="BM39" s="24"/>
    </row>
    <row r="40" spans="1:66" s="14" customFormat="1" ht="110.25" customHeight="1" x14ac:dyDescent="0.25">
      <c r="A40" s="11" t="s">
        <v>33</v>
      </c>
      <c r="B40" s="11" t="s">
        <v>39</v>
      </c>
      <c r="C40" s="20" t="s">
        <v>40</v>
      </c>
      <c r="D40" s="28">
        <v>0.9</v>
      </c>
      <c r="E40" s="20" t="s">
        <v>41</v>
      </c>
      <c r="F40" s="20" t="s">
        <v>42</v>
      </c>
      <c r="G40" s="20" t="s">
        <v>43</v>
      </c>
      <c r="H40" s="35" t="s">
        <v>150</v>
      </c>
      <c r="I40" s="9">
        <v>285</v>
      </c>
      <c r="J40" s="9">
        <v>300</v>
      </c>
      <c r="K40" s="29">
        <f t="shared" si="25"/>
        <v>0.95</v>
      </c>
      <c r="L40" s="9">
        <v>298</v>
      </c>
      <c r="M40" s="9">
        <v>300</v>
      </c>
      <c r="N40" s="29">
        <f t="shared" si="26"/>
        <v>0.99333333333333329</v>
      </c>
      <c r="O40" s="9">
        <v>297</v>
      </c>
      <c r="P40" s="9">
        <v>300</v>
      </c>
      <c r="Q40" s="29">
        <f t="shared" si="27"/>
        <v>0.99</v>
      </c>
      <c r="R40" s="25">
        <f t="shared" si="28"/>
        <v>880</v>
      </c>
      <c r="S40" s="25">
        <f t="shared" si="28"/>
        <v>900</v>
      </c>
      <c r="T40" s="29">
        <f t="shared" si="29"/>
        <v>0.97777777777777775</v>
      </c>
      <c r="U40" s="9">
        <v>296</v>
      </c>
      <c r="V40" s="9">
        <v>300</v>
      </c>
      <c r="W40" s="31">
        <f>U40/V40</f>
        <v>0.98666666666666669</v>
      </c>
      <c r="X40" s="9">
        <v>297</v>
      </c>
      <c r="Y40" s="9">
        <v>300</v>
      </c>
      <c r="Z40" s="30">
        <f>X40/Y40</f>
        <v>0.99</v>
      </c>
      <c r="AA40" s="9">
        <v>291</v>
      </c>
      <c r="AB40" s="9">
        <v>300</v>
      </c>
      <c r="AC40" s="10">
        <f>AA40/AB40</f>
        <v>0.97</v>
      </c>
      <c r="AD40" s="34"/>
      <c r="AE40" s="34"/>
      <c r="AF40" s="34"/>
      <c r="AG40" s="9"/>
      <c r="AH40" s="9"/>
      <c r="AI40" s="30"/>
      <c r="AJ40" s="12">
        <f t="shared" si="30"/>
        <v>884</v>
      </c>
      <c r="AK40" s="12">
        <f t="shared" si="9"/>
        <v>900</v>
      </c>
      <c r="AL40" s="10">
        <f t="shared" si="10"/>
        <v>0.98222222222222222</v>
      </c>
      <c r="AM40" s="9">
        <v>293</v>
      </c>
      <c r="AN40" s="9">
        <v>300</v>
      </c>
      <c r="AO40" s="30">
        <f>AM40/AN40</f>
        <v>0.97666666666666668</v>
      </c>
      <c r="AP40" s="9">
        <v>292</v>
      </c>
      <c r="AQ40" s="9">
        <v>300</v>
      </c>
      <c r="AR40" s="30">
        <f t="shared" si="24"/>
        <v>0.97333333333333338</v>
      </c>
      <c r="AS40" s="9"/>
      <c r="AT40" s="9"/>
      <c r="AU40" s="30"/>
      <c r="AV40" s="13"/>
      <c r="AW40" s="13"/>
      <c r="AX40" s="10"/>
      <c r="AY40" s="9"/>
      <c r="AZ40" s="9"/>
      <c r="BA40" s="27"/>
      <c r="BB40" s="9"/>
      <c r="BC40" s="9"/>
      <c r="BD40" s="27"/>
      <c r="BE40" s="9"/>
      <c r="BF40" s="9"/>
      <c r="BG40" s="27"/>
      <c r="BH40" s="9"/>
      <c r="BI40" s="9"/>
      <c r="BJ40" s="30"/>
      <c r="BK40" s="9"/>
      <c r="BL40" s="9"/>
      <c r="BM40" s="30"/>
    </row>
    <row r="41" spans="1:66" s="14" customFormat="1" ht="86.25" customHeight="1" x14ac:dyDescent="0.25">
      <c r="A41" s="11" t="s">
        <v>33</v>
      </c>
      <c r="B41" s="11" t="s">
        <v>44</v>
      </c>
      <c r="C41" s="20" t="s">
        <v>45</v>
      </c>
      <c r="D41" s="28">
        <v>0.9</v>
      </c>
      <c r="E41" s="20" t="s">
        <v>46</v>
      </c>
      <c r="F41" s="20" t="s">
        <v>47</v>
      </c>
      <c r="G41" s="20" t="s">
        <v>43</v>
      </c>
      <c r="H41" s="35" t="s">
        <v>150</v>
      </c>
      <c r="I41" s="9">
        <v>293</v>
      </c>
      <c r="J41" s="9">
        <v>300</v>
      </c>
      <c r="K41" s="29">
        <f t="shared" si="25"/>
        <v>0.97666666666666668</v>
      </c>
      <c r="L41" s="9">
        <v>300</v>
      </c>
      <c r="M41" s="9">
        <v>300</v>
      </c>
      <c r="N41" s="29">
        <f t="shared" si="26"/>
        <v>1</v>
      </c>
      <c r="O41" s="9">
        <v>298</v>
      </c>
      <c r="P41" s="9">
        <v>300</v>
      </c>
      <c r="Q41" s="29">
        <f t="shared" si="27"/>
        <v>0.99333333333333329</v>
      </c>
      <c r="R41" s="25">
        <f t="shared" si="28"/>
        <v>891</v>
      </c>
      <c r="S41" s="25">
        <f t="shared" si="28"/>
        <v>900</v>
      </c>
      <c r="T41" s="29">
        <f t="shared" si="29"/>
        <v>0.99</v>
      </c>
      <c r="U41" s="9">
        <v>298</v>
      </c>
      <c r="V41" s="9">
        <v>300</v>
      </c>
      <c r="W41" s="31">
        <f>U41/V41</f>
        <v>0.99333333333333329</v>
      </c>
      <c r="X41" s="9">
        <v>297</v>
      </c>
      <c r="Y41" s="9">
        <v>300</v>
      </c>
      <c r="Z41" s="30">
        <f>X41/Y41</f>
        <v>0.99</v>
      </c>
      <c r="AA41" s="9">
        <v>290</v>
      </c>
      <c r="AB41" s="9">
        <v>300</v>
      </c>
      <c r="AC41" s="10">
        <f>AA41/AB41</f>
        <v>0.96666666666666667</v>
      </c>
      <c r="AD41" s="34"/>
      <c r="AE41" s="34"/>
      <c r="AF41" s="34"/>
      <c r="AG41" s="9"/>
      <c r="AH41" s="9"/>
      <c r="AI41" s="30"/>
      <c r="AJ41" s="12">
        <f t="shared" si="8"/>
        <v>885</v>
      </c>
      <c r="AK41" s="12">
        <f t="shared" si="9"/>
        <v>900</v>
      </c>
      <c r="AL41" s="10">
        <f t="shared" si="10"/>
        <v>0.98333333333333328</v>
      </c>
      <c r="AM41" s="9">
        <v>294</v>
      </c>
      <c r="AN41" s="9">
        <v>300</v>
      </c>
      <c r="AO41" s="30">
        <f>AM41/AN41</f>
        <v>0.98</v>
      </c>
      <c r="AP41" s="9">
        <v>296</v>
      </c>
      <c r="AQ41" s="9">
        <v>300</v>
      </c>
      <c r="AR41" s="30">
        <f t="shared" si="24"/>
        <v>0.98666666666666669</v>
      </c>
      <c r="AS41" s="9"/>
      <c r="AT41" s="9"/>
      <c r="AU41" s="30"/>
      <c r="AV41" s="13"/>
      <c r="AW41" s="13"/>
      <c r="AX41" s="10"/>
      <c r="AY41" s="9"/>
      <c r="AZ41" s="9"/>
      <c r="BA41" s="27"/>
      <c r="BB41" s="9"/>
      <c r="BC41" s="9"/>
      <c r="BD41" s="27"/>
      <c r="BE41" s="9"/>
      <c r="BF41" s="9"/>
      <c r="BG41" s="27"/>
      <c r="BH41" s="9"/>
      <c r="BI41" s="9"/>
      <c r="BJ41" s="30"/>
      <c r="BK41" s="9"/>
      <c r="BL41" s="9"/>
      <c r="BM41" s="30"/>
    </row>
  </sheetData>
  <mergeCells count="33">
    <mergeCell ref="AJ7:AL7"/>
    <mergeCell ref="AG7:AI7"/>
    <mergeCell ref="I7:K7"/>
    <mergeCell ref="L7:N7"/>
    <mergeCell ref="O7:Q7"/>
    <mergeCell ref="U7:W7"/>
    <mergeCell ref="X7:Z7"/>
    <mergeCell ref="AD7:AF7"/>
    <mergeCell ref="R7:T7"/>
    <mergeCell ref="H7:H8"/>
    <mergeCell ref="A6:F6"/>
    <mergeCell ref="BK7:BM7"/>
    <mergeCell ref="E7:E8"/>
    <mergeCell ref="F7:F8"/>
    <mergeCell ref="G7:G8"/>
    <mergeCell ref="AM7:AO7"/>
    <mergeCell ref="BH7:BJ7"/>
    <mergeCell ref="BE7:BG7"/>
    <mergeCell ref="A7:D7"/>
    <mergeCell ref="AP7:AR7"/>
    <mergeCell ref="AS7:AU7"/>
    <mergeCell ref="AY7:BA7"/>
    <mergeCell ref="BB7:BD7"/>
    <mergeCell ref="AV7:AX7"/>
    <mergeCell ref="AA7:AC7"/>
    <mergeCell ref="F5:U5"/>
    <mergeCell ref="V5:BG5"/>
    <mergeCell ref="A1:C4"/>
    <mergeCell ref="A5:E5"/>
    <mergeCell ref="BL1:BM4"/>
    <mergeCell ref="D1:BK2"/>
    <mergeCell ref="D3:BK4"/>
    <mergeCell ref="BH5:BM5"/>
  </mergeCells>
  <pageMargins left="0.31496062992125984" right="0.31496062992125984"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INDICADORES ESE CAMPOALEGRE</vt:lpstr>
      <vt:lpstr>'INDICADORES ESE CAMPOALEGRE'!Área_de_impresión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DORALY</dc:creator>
  <cp:lastModifiedBy>MARTHA PUENTES</cp:lastModifiedBy>
  <cp:lastPrinted>2022-07-13T14:08:10Z</cp:lastPrinted>
  <dcterms:created xsi:type="dcterms:W3CDTF">2016-04-20T12:17:54Z</dcterms:created>
  <dcterms:modified xsi:type="dcterms:W3CDTF">2022-10-08T15:37:40Z</dcterms:modified>
</cp:coreProperties>
</file>